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8  AGOSTO 2022\"/>
    </mc:Choice>
  </mc:AlternateContent>
  <bookViews>
    <workbookView xWindow="0" yWindow="0" windowWidth="17655" windowHeight="11220" firstSheet="5" activeTab="6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Hoja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31" i="7" l="1"/>
  <c r="F2412" i="7"/>
  <c r="F1867" i="7"/>
  <c r="F1342" i="5" l="1"/>
  <c r="F3082" i="7"/>
  <c r="F3080" i="7"/>
  <c r="F2344" i="7"/>
  <c r="F3191" i="7" l="1"/>
  <c r="F3095" i="7" l="1"/>
  <c r="F2970" i="7"/>
  <c r="F1558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1392" i="1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2456" i="6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<sst xmlns="http://schemas.openxmlformats.org/spreadsheetml/2006/main" count="71185" uniqueCount="24630">
  <si>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</si>
  <si>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</si>
  <si>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</si>
  <si>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</si>
  <si>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</si>
  <si>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</si>
  <si>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</si>
  <si>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</si>
  <si>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</si>
  <si>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</si>
  <si>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</si>
  <si>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</si>
  <si>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</si>
  <si>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</si>
  <si>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</si>
  <si>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</si>
  <si>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</si>
  <si>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</si>
  <si>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</si>
  <si>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</si>
  <si>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</si>
  <si>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</si>
  <si>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</si>
  <si>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</si>
  <si>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</si>
  <si>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</si>
  <si>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</si>
  <si>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</si>
  <si>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</si>
  <si>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</si>
  <si>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</si>
  <si>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</si>
  <si>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</si>
  <si>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</si>
  <si>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</si>
  <si>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</si>
  <si>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</si>
  <si>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</si>
  <si>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</si>
  <si>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</si>
  <si>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</si>
  <si>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</si>
  <si>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</si>
  <si>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</si>
  <si>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</si>
  <si>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</si>
  <si>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</si>
  <si>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</si>
  <si>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</si>
  <si>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</si>
  <si>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</si>
  <si>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</si>
  <si>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</si>
  <si>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</si>
  <si>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</si>
  <si>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</si>
  <si>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</si>
  <si>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</si>
  <si>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</si>
  <si>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</si>
  <si>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</si>
  <si>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</si>
  <si>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</si>
  <si>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</si>
  <si>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</si>
  <si>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</si>
  <si>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</si>
  <si>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</si>
  <si>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</si>
  <si>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</si>
  <si>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</si>
  <si>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</si>
  <si>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</si>
  <si>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</si>
  <si>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</si>
  <si>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</si>
  <si>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</si>
  <si>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</si>
  <si>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</si>
  <si>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</si>
  <si>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</si>
  <si>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</si>
  <si>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</si>
  <si>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</si>
  <si>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</si>
  <si>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</si>
  <si>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</si>
  <si>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</si>
  <si>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</si>
  <si>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</si>
  <si>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</si>
  <si>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</si>
  <si>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</si>
  <si>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</si>
  <si>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</si>
  <si>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</si>
  <si>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</si>
  <si>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</si>
  <si>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</si>
  <si>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</si>
  <si>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</si>
  <si>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</si>
  <si>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</si>
  <si>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</si>
  <si>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</si>
  <si>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</si>
  <si>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</si>
  <si>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</si>
  <si>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</si>
  <si>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</si>
  <si>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</si>
  <si>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</si>
  <si>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</si>
  <si>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</si>
  <si>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</si>
  <si>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</si>
  <si>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</si>
  <si>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</si>
  <si>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</si>
  <si>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</si>
  <si>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</si>
  <si>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</si>
  <si>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</si>
  <si>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</si>
  <si>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</si>
  <si>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</si>
  <si>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</si>
  <si>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</si>
  <si>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</si>
  <si>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</si>
  <si>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</si>
  <si>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</si>
  <si>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</si>
  <si>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</si>
  <si>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</si>
  <si>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</si>
  <si>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</si>
  <si>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</si>
  <si>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</si>
  <si>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</si>
  <si>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</si>
  <si>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</si>
  <si>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</si>
  <si>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</si>
  <si>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</si>
  <si>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</si>
  <si>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</si>
  <si>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</si>
  <si>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</si>
  <si>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</si>
  <si>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</si>
  <si>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</si>
  <si>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</si>
  <si>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</si>
  <si>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</si>
  <si>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</si>
  <si>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</si>
  <si>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</si>
  <si>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</si>
  <si>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</si>
  <si>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</si>
  <si>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</si>
  <si>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</si>
  <si>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</si>
  <si>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</si>
  <si>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</si>
  <si>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</si>
  <si>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</si>
  <si>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</si>
  <si>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</si>
  <si>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</si>
  <si>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</si>
  <si>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</si>
  <si>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</si>
  <si>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</si>
  <si>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</si>
  <si>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</si>
  <si>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</si>
  <si>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</si>
  <si>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</si>
  <si>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</si>
  <si>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</si>
  <si>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</si>
  <si>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</si>
  <si>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</si>
  <si>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</si>
  <si>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</si>
  <si>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</si>
  <si>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</si>
  <si>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</si>
  <si>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</si>
  <si>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</si>
  <si>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</si>
  <si>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</si>
  <si>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</si>
  <si>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</si>
  <si>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</si>
  <si>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</si>
  <si>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</si>
  <si>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</si>
  <si>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</si>
  <si>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</si>
  <si>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</si>
  <si>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</si>
  <si>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</si>
  <si>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</si>
  <si>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</si>
  <si>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</si>
  <si>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</si>
  <si>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</si>
  <si>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</si>
  <si>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</si>
  <si>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</si>
  <si>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</si>
  <si>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</si>
  <si>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</si>
  <si>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</si>
  <si>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</si>
  <si>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</si>
  <si>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</si>
  <si>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</si>
  <si>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</si>
  <si>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</si>
  <si>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</si>
  <si>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</si>
  <si>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</si>
  <si>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</si>
  <si>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</si>
  <si>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</si>
  <si>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</si>
  <si>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</si>
  <si>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</si>
  <si>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</si>
  <si>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</si>
  <si>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</si>
  <si>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</si>
  <si>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</si>
  <si>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</si>
  <si>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</si>
  <si>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</si>
  <si>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</si>
  <si>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</si>
  <si>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</si>
  <si>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</si>
  <si>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</si>
  <si>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</si>
  <si>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</si>
  <si>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</si>
  <si>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</si>
  <si>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</si>
  <si>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</si>
  <si>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</si>
  <si>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</si>
  <si>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</si>
  <si>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</si>
  <si>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</si>
  <si>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</si>
  <si>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</si>
  <si>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</si>
  <si>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</si>
  <si>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</si>
  <si>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</si>
  <si>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</si>
  <si>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</si>
  <si>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</si>
  <si>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</si>
  <si>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</si>
  <si>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</si>
  <si>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</si>
  <si>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</si>
  <si>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</si>
  <si>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</si>
  <si>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</si>
  <si>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</si>
  <si>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</si>
  <si>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</si>
  <si>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</si>
  <si>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</si>
  <si>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</si>
  <si>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</si>
  <si>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</si>
  <si>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</si>
  <si>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</si>
  <si>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</si>
  <si>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</si>
  <si>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</si>
  <si>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</si>
  <si>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</si>
  <si>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</si>
  <si>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</si>
  <si>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</si>
  <si>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</si>
  <si>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</si>
  <si>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</si>
  <si>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</si>
  <si>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</si>
  <si>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</si>
  <si>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</si>
  <si>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</si>
  <si>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</si>
  <si>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</si>
  <si>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</si>
  <si>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</si>
  <si>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</si>
  <si>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</si>
  <si>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</si>
  <si>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</si>
  <si>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</si>
  <si>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</si>
  <si>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</si>
  <si>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</si>
  <si>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</si>
  <si>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</si>
  <si>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</si>
  <si>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</si>
  <si>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</si>
  <si>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</si>
  <si>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</si>
  <si>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</si>
  <si>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</si>
  <si>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</si>
  <si>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</si>
  <si>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</si>
  <si>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</si>
  <si>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</si>
  <si>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</si>
  <si>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</si>
  <si>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</si>
  <si>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</si>
  <si>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</si>
  <si>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</si>
  <si>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</si>
  <si>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</si>
  <si>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</si>
  <si>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</si>
  <si>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</si>
  <si>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</si>
  <si>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</si>
  <si>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</si>
  <si>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</si>
  <si>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</si>
  <si>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</si>
  <si>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</si>
  <si>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</si>
  <si>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</si>
  <si>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</si>
  <si>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</si>
  <si>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</si>
  <si>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</si>
  <si>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</si>
  <si>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</si>
  <si>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</si>
  <si>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</si>
  <si>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</si>
  <si>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</si>
  <si>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</si>
  <si>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</si>
  <si>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</si>
  <si>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</si>
  <si>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</si>
  <si>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</si>
  <si>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</si>
  <si>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</si>
  <si>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</si>
  <si>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</si>
  <si>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</si>
  <si>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</si>
  <si>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</si>
  <si>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</si>
  <si>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</si>
  <si>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</si>
  <si>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</si>
  <si>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</si>
  <si>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</si>
  <si>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</si>
  <si>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</si>
  <si>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</si>
  <si>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</si>
  <si>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</si>
  <si>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</si>
  <si>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</si>
  <si>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</si>
  <si>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</si>
  <si>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</si>
  <si>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</si>
  <si>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</si>
  <si>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</si>
  <si>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</si>
  <si>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</si>
  <si>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</si>
  <si>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</si>
  <si>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</si>
  <si>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</si>
  <si>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</si>
  <si>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</si>
  <si>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</si>
  <si>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</si>
  <si>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</si>
  <si>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</si>
  <si>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</si>
  <si>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</si>
  <si>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</si>
  <si>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</si>
  <si>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</si>
  <si>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</si>
  <si>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</si>
  <si>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</si>
  <si>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</si>
  <si>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</si>
  <si>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</si>
  <si>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</si>
  <si>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</si>
  <si>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</si>
  <si>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</si>
  <si>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</si>
  <si>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</si>
  <si>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</si>
  <si>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</si>
  <si>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</si>
  <si>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</si>
  <si>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</si>
  <si>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</si>
  <si>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</si>
  <si>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</si>
  <si>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</si>
  <si>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</si>
  <si>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</si>
  <si>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</si>
  <si>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</si>
  <si>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</si>
  <si>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</si>
  <si>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</si>
  <si>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</si>
  <si>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</si>
  <si>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</si>
  <si>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</si>
  <si>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</si>
  <si>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</si>
  <si>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</si>
  <si>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</si>
  <si>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</si>
  <si>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</si>
  <si>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</si>
  <si>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</si>
  <si>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</si>
  <si>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</si>
  <si>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</si>
  <si>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</si>
  <si>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</si>
  <si>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</si>
  <si>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</si>
  <si>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</si>
  <si>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</si>
  <si>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</si>
  <si>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</si>
  <si>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</si>
  <si>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</si>
  <si>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</si>
  <si>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</si>
  <si>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</si>
  <si>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</si>
  <si>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</si>
  <si>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</si>
  <si>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</si>
  <si>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</si>
  <si>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</si>
  <si>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</si>
  <si>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</si>
  <si>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</si>
  <si>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</si>
  <si>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</si>
  <si>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</si>
  <si>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</si>
  <si>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</si>
  <si>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</si>
  <si>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</si>
  <si>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</si>
  <si>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</si>
  <si>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</si>
  <si>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</si>
  <si>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</si>
  <si>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</si>
  <si>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</si>
  <si>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</si>
  <si>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</si>
  <si>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</si>
  <si>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</si>
  <si>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</si>
  <si>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</si>
  <si>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</si>
  <si>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</si>
  <si>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</si>
  <si>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</si>
  <si>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</si>
  <si>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</si>
  <si>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</si>
  <si>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</si>
  <si>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</si>
  <si>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</si>
  <si>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</si>
  <si>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</si>
  <si>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</si>
  <si>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</si>
  <si>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</si>
  <si>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</si>
  <si>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</si>
  <si>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</si>
  <si>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</si>
  <si>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</si>
  <si>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</si>
  <si>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</si>
  <si>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</si>
  <si>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</si>
  <si>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</si>
  <si>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</si>
  <si>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</si>
  <si>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</si>
  <si>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</si>
  <si>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</si>
  <si>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</si>
  <si>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</si>
  <si>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</si>
  <si>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</si>
  <si>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</si>
  <si>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</si>
  <si>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</si>
  <si>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</si>
  <si>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</si>
  <si>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</si>
  <si>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</si>
  <si>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</si>
  <si>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</si>
  <si>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</si>
  <si>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</si>
  <si>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</si>
  <si>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</si>
  <si>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</si>
  <si>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</si>
  <si>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</si>
  <si>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</si>
  <si>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</si>
  <si>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</si>
  <si>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</si>
  <si>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</si>
  <si>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</si>
  <si>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</si>
  <si>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</si>
  <si>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</si>
  <si>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</si>
  <si>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</si>
  <si>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</si>
  <si>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</si>
  <si>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</si>
  <si>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</si>
  <si>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</si>
  <si>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</si>
  <si>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</si>
  <si>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</si>
  <si>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</si>
  <si>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</si>
  <si>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</si>
  <si>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</si>
  <si>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</si>
  <si>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</si>
  <si>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</si>
  <si>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</si>
  <si>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</si>
  <si>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</si>
  <si>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</si>
  <si>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</si>
  <si>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</si>
  <si>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</si>
  <si>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</si>
  <si>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</si>
  <si>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</si>
  <si>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</si>
  <si>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</si>
  <si>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</si>
  <si>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</si>
  <si>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</si>
  <si>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</si>
  <si>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</si>
  <si>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</si>
  <si>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</si>
  <si>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</si>
  <si>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</si>
  <si>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</si>
  <si>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</si>
  <si>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</si>
  <si>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</si>
  <si>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</si>
  <si>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</si>
  <si>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</si>
  <si>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</si>
  <si>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</si>
  <si>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</si>
  <si>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</si>
  <si>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</si>
  <si>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</si>
  <si>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</si>
  <si>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</si>
  <si>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</si>
  <si>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</si>
  <si>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</si>
  <si>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</si>
  <si>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</si>
  <si>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</si>
  <si>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</si>
  <si>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</si>
  <si>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</si>
  <si>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</si>
  <si>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</si>
  <si>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</si>
  <si>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</si>
  <si>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</si>
  <si>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</si>
  <si>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</si>
  <si>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</si>
  <si>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</si>
  <si>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</si>
  <si>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</si>
  <si>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</si>
  <si>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</si>
  <si>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</si>
  <si>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</si>
  <si>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</si>
  <si>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</si>
  <si>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</si>
  <si>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</si>
  <si>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</si>
  <si>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</si>
  <si>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</si>
  <si>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</si>
  <si>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</si>
  <si>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</si>
  <si>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</si>
  <si>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</si>
  <si>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</si>
  <si>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</si>
  <si>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</si>
  <si>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</si>
  <si>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</si>
  <si>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</si>
  <si>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</si>
  <si>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</si>
  <si>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</si>
  <si>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</si>
  <si>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</si>
  <si>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</si>
  <si>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</si>
  <si>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</si>
  <si>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</si>
  <si>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</si>
  <si>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</si>
  <si>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</si>
  <si>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</si>
  <si>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</si>
  <si>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</si>
  <si>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</si>
  <si>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</si>
  <si>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</si>
  <si>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</si>
  <si>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</si>
  <si>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</si>
  <si>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</si>
  <si>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</si>
  <si>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</si>
  <si>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</si>
  <si>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</si>
  <si>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</si>
  <si>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</si>
  <si>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</si>
  <si>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</si>
  <si>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</si>
  <si>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</si>
  <si>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</si>
  <si>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</si>
  <si>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</si>
  <si>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</si>
  <si>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</si>
  <si>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</si>
  <si>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</si>
  <si>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</si>
  <si>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</si>
  <si>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</si>
  <si>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</si>
  <si>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</si>
  <si>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</si>
  <si>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</si>
  <si>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</si>
  <si>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</si>
  <si>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</si>
  <si>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</si>
  <si>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</si>
  <si>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</si>
  <si>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</si>
  <si>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</si>
  <si>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</si>
  <si>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</si>
  <si>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</si>
  <si>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</si>
  <si>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</si>
  <si>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</si>
  <si>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</si>
  <si>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</si>
  <si>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</si>
  <si>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</si>
  <si>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</si>
  <si>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</si>
  <si>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</si>
  <si>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</si>
  <si>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</si>
  <si>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</si>
  <si>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</si>
  <si>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</si>
  <si>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</si>
  <si>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</si>
  <si>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</si>
  <si>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</si>
  <si>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</si>
  <si>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</si>
  <si>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</si>
  <si>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</si>
  <si>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</si>
  <si>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</si>
  <si>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</si>
  <si>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</si>
  <si>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</si>
  <si>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</si>
  <si>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</si>
  <si>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</si>
  <si>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</si>
  <si>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</si>
  <si>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</si>
  <si>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</si>
  <si>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</si>
  <si>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</si>
  <si>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</si>
  <si>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</si>
  <si>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</si>
  <si>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</si>
  <si>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</si>
  <si>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</si>
  <si>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</si>
  <si>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</si>
  <si>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</si>
  <si>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</si>
  <si>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</si>
  <si>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</si>
  <si>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</si>
  <si>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</si>
  <si>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</si>
  <si>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</si>
  <si>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</si>
  <si>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</si>
  <si>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</si>
  <si>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</si>
  <si>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</si>
  <si>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</si>
  <si>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</si>
  <si>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</si>
  <si>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</si>
  <si>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</si>
  <si>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</si>
  <si>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</si>
  <si>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</si>
  <si>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</si>
  <si>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</si>
  <si>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</si>
  <si>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</si>
  <si>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</si>
  <si>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</si>
  <si>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</si>
  <si>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</si>
  <si>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</si>
  <si>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</si>
  <si>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</si>
  <si>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</si>
  <si>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</si>
  <si>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</si>
  <si>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</si>
  <si>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</si>
  <si>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</si>
  <si>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</si>
  <si>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</si>
  <si>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</si>
  <si>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</si>
  <si>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</si>
  <si>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</si>
  <si>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</si>
  <si>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</si>
  <si>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</si>
  <si>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</si>
  <si>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</si>
  <si>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</si>
  <si>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</si>
  <si>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</si>
  <si>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</si>
  <si>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</si>
  <si>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</si>
  <si>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</si>
  <si>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</si>
  <si>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</si>
  <si>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</si>
  <si>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</si>
  <si>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</si>
  <si>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</si>
  <si>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</si>
  <si>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</si>
  <si>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</si>
  <si>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</si>
  <si>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</si>
  <si>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</si>
  <si>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</si>
  <si>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</si>
  <si>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</si>
  <si>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</si>
  <si>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</si>
  <si>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</si>
  <si>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</si>
  <si>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</si>
  <si>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</si>
  <si>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</si>
  <si>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</si>
  <si>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</si>
  <si>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</si>
  <si>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</si>
  <si>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</si>
  <si>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</si>
  <si>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</si>
  <si>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</si>
  <si>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</si>
  <si>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</si>
  <si>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</si>
  <si>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</si>
  <si>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</si>
  <si>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</si>
  <si>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</si>
  <si>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</si>
  <si>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</si>
  <si>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</si>
  <si>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</si>
  <si>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</si>
  <si>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</si>
  <si>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</si>
  <si>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</si>
  <si>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</si>
  <si>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</si>
  <si>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</si>
  <si>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</si>
  <si>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</si>
  <si>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</si>
  <si>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</si>
  <si>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</si>
  <si>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</si>
  <si>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</si>
  <si>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</si>
  <si>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</si>
  <si>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</si>
  <si>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</si>
  <si>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</si>
  <si>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</si>
  <si>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</si>
  <si>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</si>
  <si>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</si>
  <si>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</si>
  <si>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</si>
  <si>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</si>
  <si>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</si>
  <si>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</si>
  <si>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</si>
  <si>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</si>
  <si>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</si>
  <si>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</si>
  <si>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</si>
  <si>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</si>
  <si>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</si>
  <si>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</si>
  <si>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</si>
  <si>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</si>
  <si>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</si>
  <si>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</si>
  <si>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</si>
  <si>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</si>
  <si>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</si>
  <si>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</si>
  <si>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</si>
  <si>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</si>
  <si>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</si>
  <si>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</si>
  <si>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</si>
  <si>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</si>
  <si>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</si>
  <si>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</si>
  <si>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</si>
  <si>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</si>
  <si>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</si>
  <si>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</si>
  <si>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</si>
  <si>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</si>
  <si>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</si>
  <si>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</si>
  <si>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</si>
  <si>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</si>
  <si>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</si>
  <si>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</si>
  <si>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</si>
  <si>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</si>
  <si>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</si>
  <si>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</si>
  <si>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</si>
  <si>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</si>
  <si>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</si>
  <si>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</si>
  <si>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</si>
  <si>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</si>
  <si>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</si>
  <si>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</si>
  <si>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</si>
  <si>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</si>
  <si>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</si>
  <si>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</si>
  <si>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</si>
  <si>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</si>
  <si>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</si>
  <si>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</si>
  <si>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</si>
  <si>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</si>
  <si>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</si>
  <si>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</si>
  <si>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</si>
  <si>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</si>
  <si>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</si>
  <si>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</si>
  <si>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</si>
  <si>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</si>
  <si>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</si>
  <si>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</si>
  <si>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</si>
  <si>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</si>
  <si>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</si>
  <si>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</si>
  <si>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</si>
  <si>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</si>
  <si>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</si>
  <si>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</si>
  <si>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</si>
  <si>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</si>
  <si>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</si>
  <si>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</si>
  <si>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</si>
  <si>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</si>
  <si>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</si>
  <si>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</si>
  <si>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</si>
  <si>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</si>
  <si>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</si>
  <si>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</si>
  <si>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</si>
  <si>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</si>
  <si>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</si>
  <si>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</si>
  <si>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</si>
  <si>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</si>
  <si>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</si>
  <si>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</si>
  <si>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</si>
  <si>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</si>
  <si>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</si>
  <si>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</si>
  <si>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</si>
  <si>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</si>
  <si>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</si>
  <si>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</si>
  <si>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</si>
  <si>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</si>
  <si>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</si>
  <si>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</si>
  <si>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</si>
  <si>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</si>
  <si>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</si>
  <si>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</si>
  <si>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</si>
  <si>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</si>
  <si>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</si>
  <si>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</si>
  <si>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</si>
  <si>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</si>
  <si>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</si>
  <si>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</si>
  <si>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</si>
  <si>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</si>
  <si>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</si>
  <si>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</si>
  <si>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</si>
  <si>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</si>
  <si>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</si>
  <si>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</si>
  <si>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</si>
  <si>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</si>
  <si>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</si>
  <si>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</si>
  <si>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</si>
  <si>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</si>
  <si>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</si>
  <si>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</si>
  <si>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</si>
  <si>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</si>
  <si>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</si>
  <si>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</si>
  <si>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</si>
  <si>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</si>
  <si>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</si>
  <si>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</si>
  <si>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</si>
  <si>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</si>
  <si>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</si>
  <si>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</si>
  <si>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</si>
  <si>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</si>
  <si>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</si>
  <si>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</si>
  <si>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</si>
  <si>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</si>
  <si>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</si>
  <si>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</si>
  <si>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</si>
  <si>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</si>
  <si>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</si>
  <si>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</si>
  <si>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</si>
  <si>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</si>
  <si>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</si>
  <si>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</si>
  <si>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</si>
  <si>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</si>
  <si>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</si>
  <si>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</si>
  <si>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</si>
  <si>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</si>
  <si>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</si>
  <si>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</si>
  <si>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</si>
  <si>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</si>
  <si>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</si>
  <si>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</si>
  <si>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</si>
  <si>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</si>
  <si>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</si>
  <si>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</si>
  <si>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</si>
  <si>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</si>
  <si>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</si>
  <si>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</si>
  <si>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</si>
  <si>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</si>
  <si>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</si>
  <si>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</si>
  <si>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</si>
  <si>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</si>
  <si>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</si>
  <si>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</si>
  <si>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</si>
  <si>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</si>
  <si>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</si>
  <si>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</si>
  <si>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</si>
  <si>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</si>
  <si>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</si>
  <si>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</si>
  <si>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</si>
  <si>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</si>
  <si>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</si>
  <si>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</si>
  <si>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</si>
  <si>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</si>
  <si>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</si>
  <si>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</si>
  <si>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</si>
  <si>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</si>
  <si>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</si>
  <si>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</si>
  <si>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</si>
  <si>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</si>
  <si>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</si>
  <si>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</si>
  <si>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</si>
  <si>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</si>
  <si>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</si>
  <si>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</si>
  <si>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</si>
  <si>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</si>
  <si>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</si>
  <si>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</si>
  <si>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</si>
  <si>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</si>
  <si>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</si>
  <si>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</si>
  <si>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</si>
  <si>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</si>
  <si>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</si>
  <si>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</si>
  <si>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</si>
  <si>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</si>
  <si>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</si>
  <si>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</si>
  <si>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</si>
  <si>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</si>
  <si>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</si>
  <si>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</si>
  <si>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</si>
  <si>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</si>
  <si>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</si>
  <si>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</si>
  <si>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</si>
  <si>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</si>
  <si>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</si>
  <si>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</si>
  <si>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</si>
  <si>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</si>
  <si>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</si>
  <si>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</si>
  <si>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</si>
  <si>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</si>
  <si>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</si>
  <si>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</si>
  <si>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</si>
  <si>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</si>
  <si>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</si>
  <si>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</si>
  <si>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</si>
  <si>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</si>
  <si>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</si>
  <si>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</si>
  <si>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</si>
  <si>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</si>
  <si>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</si>
  <si>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</si>
  <si>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</si>
  <si>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</si>
  <si>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</si>
  <si>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</si>
  <si>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</si>
  <si>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</si>
  <si>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</si>
  <si>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</si>
  <si>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</si>
  <si>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</si>
  <si>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</si>
  <si>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</si>
  <si>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</si>
  <si>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</si>
  <si>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</si>
  <si>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</si>
  <si>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</si>
  <si>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</si>
  <si>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</si>
  <si>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</si>
  <si>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</si>
  <si>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</si>
  <si>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</si>
  <si>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</si>
  <si>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</si>
  <si>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</si>
  <si>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</si>
  <si>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</si>
  <si>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</si>
  <si>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</si>
  <si>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</si>
  <si>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</si>
  <si>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</si>
  <si>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</si>
  <si>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</si>
  <si>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</si>
  <si>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</si>
  <si>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</si>
  <si>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</si>
  <si>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</si>
  <si>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</si>
  <si>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</si>
  <si>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</si>
  <si>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</si>
  <si>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</si>
  <si>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</si>
  <si>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</si>
  <si>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</si>
  <si>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</si>
  <si>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</si>
  <si>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</si>
  <si>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</si>
  <si>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</si>
  <si>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</si>
  <si>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</si>
  <si>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</si>
  <si>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</si>
  <si>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</si>
  <si>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</si>
  <si>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</si>
  <si>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</si>
  <si>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</si>
  <si>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</si>
  <si>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</si>
  <si>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</si>
  <si>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</si>
  <si>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</si>
  <si>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</si>
  <si>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</si>
  <si>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</si>
  <si>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</si>
  <si>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</si>
  <si>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</si>
  <si>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</si>
  <si>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</si>
  <si>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</si>
  <si>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</si>
  <si>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</si>
  <si>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</si>
  <si>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</si>
  <si>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</si>
  <si>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</si>
  <si>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</si>
  <si>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</si>
  <si>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</si>
  <si>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</si>
  <si>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</si>
  <si>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</si>
  <si>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</si>
  <si>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</si>
  <si>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</si>
  <si>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</si>
  <si>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</si>
  <si>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</si>
  <si>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</si>
  <si>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</si>
  <si>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</si>
  <si>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</si>
  <si>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</si>
  <si>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</si>
  <si>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</si>
  <si>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</si>
  <si>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</si>
  <si>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</si>
  <si>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</si>
  <si>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</si>
  <si>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</si>
  <si>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</si>
  <si>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</si>
  <si>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</si>
  <si>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</si>
  <si>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</si>
  <si>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</si>
  <si>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</si>
  <si>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</si>
  <si>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</si>
  <si>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</si>
  <si>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</si>
  <si>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</si>
  <si>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</si>
  <si>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</si>
  <si>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</si>
  <si>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</si>
  <si>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</si>
  <si>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</si>
  <si>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</si>
  <si>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</si>
  <si>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</si>
  <si>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</si>
  <si>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</si>
  <si>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</si>
  <si>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</si>
  <si>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</si>
  <si>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</si>
  <si>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</si>
  <si>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</si>
  <si>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</si>
  <si>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</si>
  <si>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</si>
  <si>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</si>
  <si>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</si>
  <si>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</si>
  <si>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</si>
  <si>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</si>
  <si>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</si>
  <si>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</si>
  <si>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</si>
  <si>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</si>
  <si>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</si>
  <si>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</si>
  <si>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</si>
  <si>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</si>
  <si>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</si>
  <si>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</si>
  <si>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</si>
  <si>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</si>
  <si>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</si>
  <si>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</si>
  <si>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</si>
  <si>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</si>
  <si>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</si>
  <si>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</si>
  <si>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</si>
  <si>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</si>
  <si>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</si>
  <si>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</si>
  <si>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</si>
  <si>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</si>
  <si>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</si>
  <si>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</si>
  <si>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</si>
  <si>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</si>
  <si>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</si>
  <si>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</si>
  <si>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</si>
  <si>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</si>
  <si>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</si>
  <si>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</si>
  <si>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</si>
  <si>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</si>
  <si>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</si>
  <si>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</si>
  <si>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</si>
  <si>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</si>
  <si>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</si>
  <si>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</si>
  <si>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</si>
  <si>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</si>
  <si>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</si>
  <si>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</si>
  <si>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</si>
  <si>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</si>
  <si>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</si>
  <si>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</si>
  <si>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</si>
  <si>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</si>
  <si>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</si>
  <si>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</si>
  <si>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</si>
  <si>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</si>
  <si>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</si>
  <si>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</si>
  <si>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</si>
  <si>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</si>
  <si>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</si>
  <si>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</si>
  <si>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</si>
  <si>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</si>
  <si>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</si>
  <si>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</si>
  <si>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</si>
  <si>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</si>
  <si>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</si>
  <si>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</si>
  <si>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</si>
  <si>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</si>
  <si>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</si>
  <si>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</si>
  <si>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</si>
  <si>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</si>
  <si>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</si>
  <si>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</si>
  <si>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</si>
  <si>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</si>
  <si>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</si>
  <si>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</si>
  <si>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</si>
  <si>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</si>
  <si>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</si>
  <si>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</si>
  <si>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</si>
  <si>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</si>
  <si>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</si>
  <si>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</si>
  <si>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</si>
  <si>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</si>
  <si>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</si>
  <si>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</si>
  <si>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</si>
  <si>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</si>
  <si>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</si>
  <si>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</si>
  <si>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</si>
  <si>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</si>
  <si>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</si>
  <si>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</si>
  <si>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</si>
  <si>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</si>
  <si>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</si>
  <si>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</si>
  <si>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</si>
  <si>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</si>
  <si>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</si>
  <si>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</si>
  <si>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</si>
  <si>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</si>
  <si>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</si>
  <si>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</si>
  <si>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</si>
  <si>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</si>
  <si>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</si>
  <si>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</si>
  <si>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</si>
  <si>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</si>
  <si>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</si>
  <si>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</si>
  <si>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</si>
  <si>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</si>
  <si>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</si>
  <si>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</si>
  <si>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</si>
  <si>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</si>
  <si>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</si>
  <si>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</si>
  <si>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</si>
  <si>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</si>
  <si>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</si>
  <si>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</si>
  <si>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</si>
  <si>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</si>
  <si>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</si>
  <si>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</si>
  <si>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</si>
  <si>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</si>
  <si>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</si>
  <si>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</si>
  <si>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</si>
  <si>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</si>
  <si>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</si>
  <si>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</si>
  <si>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</si>
  <si>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</si>
  <si>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</si>
  <si>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</si>
  <si>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</si>
  <si>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</si>
  <si>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</si>
  <si>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</si>
  <si>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</si>
  <si>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</si>
  <si>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</si>
  <si>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</si>
  <si>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</si>
  <si>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</si>
  <si>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</si>
  <si>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</si>
  <si>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</si>
  <si>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</si>
  <si>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</si>
  <si>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</si>
  <si>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</si>
  <si>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</si>
  <si>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</si>
  <si>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</si>
  <si>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</si>
  <si>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</si>
  <si>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</si>
  <si>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</si>
  <si>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</si>
  <si>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</si>
  <si>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</si>
  <si>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</si>
  <si>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</si>
  <si>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</si>
  <si>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</si>
  <si>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</si>
  <si>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</si>
  <si>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</si>
  <si>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</si>
  <si>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</si>
  <si>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</si>
  <si>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</si>
  <si>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</si>
  <si>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</si>
  <si>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</si>
  <si>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</si>
  <si>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</si>
  <si>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</si>
  <si>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</si>
  <si>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</si>
  <si>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</si>
  <si>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</si>
  <si>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</si>
  <si>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</si>
  <si>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</si>
  <si>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</si>
  <si>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</si>
  <si>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</si>
  <si>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</si>
  <si>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</si>
  <si>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</si>
  <si>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</si>
  <si>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</si>
  <si>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</si>
  <si>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</si>
  <si>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</si>
  <si>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</si>
  <si>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</si>
  <si>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</si>
  <si>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</si>
  <si>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</si>
  <si>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</si>
  <si>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</si>
  <si>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</si>
  <si>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</si>
  <si>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</si>
  <si>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</si>
  <si>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</si>
  <si>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</si>
  <si>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</si>
  <si>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</si>
  <si>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</si>
  <si>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</si>
  <si>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</si>
  <si>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</si>
  <si>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</si>
  <si>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</si>
  <si>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</si>
  <si>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</si>
  <si>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</si>
  <si>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</si>
  <si>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</si>
  <si>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</si>
  <si>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</si>
  <si>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</si>
  <si>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</si>
  <si>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</si>
  <si>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</si>
  <si>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</si>
  <si>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</si>
  <si>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</si>
  <si>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</si>
  <si>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</si>
  <si>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</si>
  <si>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</si>
  <si>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</si>
  <si>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</si>
  <si>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</si>
  <si>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</si>
  <si>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</si>
  <si>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</si>
  <si>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</si>
  <si>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</si>
  <si>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</si>
  <si>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</si>
  <si>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</si>
  <si>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</si>
  <si>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</si>
  <si>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</si>
  <si>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</si>
  <si>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</si>
  <si>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</si>
  <si>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</si>
  <si>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</si>
  <si>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</si>
  <si>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</si>
  <si>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</si>
  <si>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</si>
  <si>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</si>
  <si>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</si>
  <si>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</si>
  <si>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</si>
  <si>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</si>
  <si>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</si>
  <si>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</si>
  <si>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</si>
  <si>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</si>
  <si>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</si>
  <si>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</si>
  <si>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</si>
  <si>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</si>
  <si>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</si>
  <si>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</si>
  <si>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</si>
  <si>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</si>
  <si>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</si>
  <si>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</si>
  <si>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</si>
  <si>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</si>
  <si>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</si>
  <si>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</si>
  <si>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</si>
  <si>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</si>
  <si>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</si>
  <si>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</si>
  <si>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</si>
  <si>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</si>
  <si>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</si>
  <si>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</si>
  <si>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</si>
  <si>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</si>
  <si>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</si>
  <si>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</si>
  <si>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</si>
  <si>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</si>
  <si>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</si>
  <si>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</si>
  <si>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</si>
  <si>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</si>
  <si>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</si>
  <si>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</si>
  <si>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</si>
  <si>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</si>
  <si>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</si>
  <si>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</si>
  <si>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</si>
  <si>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</si>
  <si>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</si>
  <si>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</si>
  <si>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</si>
  <si>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</si>
  <si>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</si>
  <si>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</si>
  <si>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</si>
  <si>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</si>
  <si>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</si>
  <si>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</si>
  <si>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</si>
  <si>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</si>
  <si>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</si>
  <si>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</si>
  <si>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</si>
  <si>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</si>
  <si>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</si>
  <si>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</si>
  <si>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</si>
  <si>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</si>
  <si>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</si>
  <si>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</si>
  <si>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</si>
  <si>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</si>
  <si>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</si>
  <si>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</si>
  <si>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</si>
  <si>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</si>
  <si>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</si>
  <si>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</si>
  <si>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</si>
  <si>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</si>
  <si>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</si>
  <si>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</si>
  <si>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</si>
  <si>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</si>
  <si>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</si>
  <si>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</si>
  <si>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</si>
  <si>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</si>
  <si>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</si>
  <si>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</si>
  <si>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</si>
  <si>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</si>
  <si>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</si>
  <si>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</si>
  <si>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</si>
  <si>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</si>
  <si>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</si>
  <si>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</si>
  <si>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</si>
  <si>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</si>
  <si>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</si>
  <si>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</si>
  <si>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</si>
  <si>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</si>
  <si>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</si>
  <si>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</si>
  <si>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</si>
  <si>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</si>
  <si>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</si>
  <si>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</si>
  <si>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</si>
  <si>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</si>
  <si>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</si>
  <si>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</si>
  <si>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</si>
  <si>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</si>
  <si>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</si>
  <si>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</si>
  <si>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</si>
  <si>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</si>
  <si>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</si>
  <si>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</si>
  <si>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</si>
  <si>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</si>
  <si>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</si>
  <si>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</si>
  <si>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</si>
  <si>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</si>
  <si>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</si>
  <si>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</si>
  <si>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</si>
  <si>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</si>
  <si>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</si>
  <si>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</si>
  <si>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</si>
  <si>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</si>
  <si>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</si>
  <si>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</si>
  <si>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</si>
  <si>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</si>
  <si>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</si>
  <si>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</si>
  <si>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</si>
  <si>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</si>
  <si>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</si>
  <si>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</si>
  <si>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</si>
  <si>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</si>
  <si>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</si>
  <si>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</si>
  <si>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</si>
  <si>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</si>
  <si>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</si>
  <si>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</si>
  <si>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</si>
  <si>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</si>
  <si>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</si>
  <si>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</si>
  <si>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</si>
  <si>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</si>
  <si>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</si>
  <si>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</si>
  <si>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</si>
  <si>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</si>
  <si>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</si>
  <si>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</si>
  <si>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</si>
  <si>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</si>
  <si>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</si>
  <si>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</si>
  <si>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</si>
  <si>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</si>
  <si>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</si>
  <si>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</si>
  <si>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</si>
  <si>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</si>
  <si>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</si>
  <si>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</si>
  <si>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</si>
  <si>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</si>
  <si>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</si>
  <si>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</si>
  <si>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</si>
  <si>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</si>
  <si>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</si>
  <si>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</si>
  <si>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</si>
  <si>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</si>
  <si>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</si>
  <si>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</si>
  <si>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</si>
  <si>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</si>
  <si>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</si>
  <si>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</si>
  <si>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</si>
  <si>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</si>
  <si>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</si>
  <si>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</si>
  <si>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</si>
  <si>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</si>
  <si>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</si>
  <si>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</si>
  <si>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</si>
  <si>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</si>
  <si>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</si>
  <si>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</si>
  <si>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</si>
  <si>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</si>
  <si>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</si>
  <si>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</si>
  <si>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</si>
  <si>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</si>
  <si>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</si>
  <si>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</si>
  <si>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</si>
  <si>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</si>
  <si>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</si>
  <si>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</si>
  <si>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</si>
  <si>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</si>
  <si>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</si>
  <si>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</si>
  <si>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</si>
  <si>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</si>
  <si>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</si>
  <si>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</si>
  <si>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</si>
  <si>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</si>
  <si>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</si>
  <si>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</si>
  <si>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</si>
  <si>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</si>
  <si>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</si>
  <si>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</si>
  <si>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</si>
  <si>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</si>
  <si>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</si>
  <si>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</si>
  <si>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</si>
  <si>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</si>
  <si>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</si>
  <si>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</si>
  <si>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</si>
  <si>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</si>
  <si>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</si>
  <si>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</si>
  <si>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</si>
  <si>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</si>
  <si>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</si>
  <si>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</si>
  <si>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</si>
  <si>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</si>
  <si>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</si>
  <si>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</si>
  <si>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</si>
  <si>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</si>
  <si>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</si>
  <si>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</si>
  <si>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</si>
  <si>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</si>
  <si>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</si>
  <si>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</si>
  <si>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</si>
  <si>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</si>
  <si>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</si>
  <si>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</si>
  <si>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</si>
  <si>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</si>
  <si>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</si>
  <si>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</si>
  <si>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</si>
  <si>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</si>
  <si>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</si>
  <si>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</si>
  <si>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</si>
  <si>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</si>
  <si>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</si>
  <si>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</si>
  <si>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</si>
  <si>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</si>
  <si>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</si>
  <si>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</si>
  <si>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</si>
  <si>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</si>
  <si>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</si>
  <si>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</si>
  <si>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</si>
  <si>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</si>
  <si>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</si>
  <si>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</si>
  <si>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</si>
  <si>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</si>
  <si>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</si>
  <si>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</si>
  <si>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</si>
  <si>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</si>
  <si>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</si>
  <si>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</si>
  <si>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</si>
  <si>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</si>
  <si>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</si>
  <si>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</si>
  <si>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</si>
  <si>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</si>
  <si>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</si>
  <si>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</si>
  <si>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</si>
  <si>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</si>
  <si>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</si>
  <si>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</si>
  <si>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</si>
  <si>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</si>
  <si>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</si>
  <si>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</si>
  <si>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</si>
  <si>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</si>
  <si>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</si>
  <si>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</si>
  <si>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</si>
  <si>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</si>
  <si>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</si>
  <si>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</si>
  <si>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</si>
  <si>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</si>
  <si>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</si>
  <si>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</si>
  <si>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</si>
  <si>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</si>
  <si>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</si>
  <si>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</si>
  <si>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</si>
  <si>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</si>
  <si>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</si>
  <si>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</si>
  <si>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</si>
  <si>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</si>
  <si>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</si>
  <si>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</si>
  <si>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</si>
  <si>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</si>
  <si>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</si>
  <si>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</si>
  <si>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</si>
  <si>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</si>
  <si>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</si>
  <si>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</si>
  <si>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</si>
  <si>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</si>
  <si>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</si>
  <si>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</si>
  <si>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</si>
  <si>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</si>
  <si>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</si>
  <si>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</si>
  <si>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</si>
  <si>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</si>
  <si>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</si>
  <si>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</si>
  <si>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</si>
  <si>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</si>
  <si>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</si>
  <si>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</si>
  <si>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</si>
  <si>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</si>
  <si>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</si>
  <si>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</si>
  <si>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</si>
  <si>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</si>
  <si>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</si>
  <si>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</si>
  <si>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</si>
  <si>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</si>
  <si>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</si>
  <si>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</si>
  <si>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</si>
  <si>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</si>
  <si>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</si>
  <si>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</si>
  <si>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</si>
  <si>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</si>
  <si>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</si>
  <si>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</si>
  <si>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</si>
  <si>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</si>
  <si>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</si>
  <si>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</si>
  <si>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</si>
  <si>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</si>
  <si>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</si>
  <si>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</si>
  <si>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</si>
  <si>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</si>
  <si>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</si>
  <si>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</si>
  <si>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</si>
  <si>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</si>
  <si>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</si>
  <si>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</si>
  <si>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</si>
  <si>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</si>
  <si>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</si>
  <si>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</si>
  <si>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</si>
  <si>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</si>
  <si>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</si>
  <si>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</si>
  <si>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</si>
  <si>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</si>
  <si>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</si>
  <si>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</si>
  <si>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</si>
  <si>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</si>
  <si>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</si>
  <si>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</si>
  <si>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</si>
  <si>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</si>
  <si>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</si>
  <si>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</si>
  <si>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</si>
  <si>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</si>
  <si>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</si>
  <si>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</si>
  <si>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</si>
  <si>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</si>
  <si>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</si>
  <si>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</si>
  <si>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</si>
  <si>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</si>
  <si>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</si>
  <si>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</si>
  <si>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</si>
  <si>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</si>
  <si>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</si>
  <si>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</si>
  <si>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</si>
  <si>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</si>
  <si>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</si>
  <si>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</si>
  <si>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</si>
  <si>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</si>
  <si>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</si>
  <si>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</si>
  <si>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</si>
  <si>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</si>
  <si>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</si>
  <si>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</si>
  <si>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</si>
  <si>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</si>
  <si>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</si>
  <si>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</si>
  <si>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</si>
  <si>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</si>
  <si>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</si>
  <si>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</si>
  <si>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</si>
  <si>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</si>
  <si>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</si>
  <si>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</si>
  <si>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</si>
  <si>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</si>
  <si>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</si>
  <si>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</si>
  <si>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</si>
  <si>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</si>
  <si>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</si>
  <si>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</si>
  <si>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</si>
  <si>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</si>
  <si>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</si>
  <si>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</si>
  <si>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</si>
  <si>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</si>
  <si>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</si>
  <si>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</si>
  <si>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</si>
  <si>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</si>
  <si>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</si>
  <si>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</si>
  <si>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</si>
  <si>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</si>
  <si>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</si>
  <si>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</si>
  <si>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</si>
  <si>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</si>
  <si>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</si>
  <si>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</si>
  <si>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</si>
  <si>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</si>
  <si>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</si>
  <si>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</si>
  <si>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</si>
  <si>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</si>
  <si>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</si>
  <si>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</si>
  <si>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</si>
  <si>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</si>
  <si>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</si>
  <si>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</si>
  <si>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</si>
  <si>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</si>
  <si>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</si>
  <si>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</si>
  <si>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</si>
  <si>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</si>
  <si>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</si>
  <si>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</si>
  <si>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</si>
  <si>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</si>
  <si>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</si>
  <si>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</si>
  <si>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</si>
  <si>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</si>
  <si>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</si>
  <si>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</si>
  <si>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</si>
  <si>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</si>
  <si>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</si>
  <si>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</si>
  <si>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</si>
  <si>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</si>
  <si>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</si>
  <si>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</si>
  <si>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</si>
  <si>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</si>
  <si>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</si>
  <si>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</si>
  <si>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</si>
  <si>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</si>
  <si>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</si>
  <si>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</si>
  <si>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</si>
  <si>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</si>
  <si>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</si>
  <si>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</si>
  <si>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</si>
  <si>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</si>
  <si>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</si>
  <si>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</si>
  <si>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</si>
  <si>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</si>
  <si>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</si>
  <si>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</si>
  <si>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</si>
  <si>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</si>
  <si>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</si>
  <si>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</si>
  <si>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</si>
  <si>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</si>
  <si>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</si>
  <si>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</si>
  <si>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</si>
  <si>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</si>
  <si>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</si>
  <si>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</si>
  <si>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</si>
  <si>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</si>
  <si>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</si>
  <si>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</si>
  <si>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</si>
  <si>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</si>
  <si>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</si>
  <si>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</si>
  <si>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</si>
  <si>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</si>
  <si>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</si>
  <si>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</si>
  <si>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</si>
  <si>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</si>
  <si>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</si>
  <si>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</si>
  <si>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</si>
  <si>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</si>
  <si>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</si>
  <si>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</si>
  <si>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</si>
  <si>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</si>
  <si>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</si>
  <si>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</si>
  <si>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</si>
  <si>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</si>
  <si>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</si>
  <si>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</si>
  <si>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</si>
  <si>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</si>
  <si>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</si>
  <si>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</si>
  <si>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</si>
  <si>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</si>
  <si>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</si>
  <si>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</si>
  <si>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</si>
  <si>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</si>
  <si>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</si>
  <si>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</si>
  <si>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</si>
  <si>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</si>
  <si>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</si>
  <si>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</si>
  <si>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</si>
  <si>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</si>
  <si>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</si>
  <si>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</si>
  <si>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</si>
  <si>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</si>
  <si>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</si>
  <si>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</si>
  <si>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</si>
  <si>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</si>
  <si>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</si>
  <si>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</si>
  <si>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</si>
  <si>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</si>
  <si>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</si>
  <si>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</si>
  <si>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</si>
  <si>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</si>
  <si>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</si>
  <si>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</si>
  <si>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</si>
  <si>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</si>
  <si>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</si>
  <si>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</si>
  <si>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</si>
  <si>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</si>
  <si>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</si>
  <si>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</si>
  <si>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</si>
  <si>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</si>
  <si>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</si>
  <si>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</si>
  <si>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</si>
  <si>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</si>
  <si>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</si>
  <si>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</si>
  <si>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</si>
  <si>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</si>
  <si>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</si>
  <si>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</si>
  <si>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</si>
  <si>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</si>
  <si>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</si>
  <si>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</si>
  <si>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</si>
  <si>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</si>
  <si>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</si>
  <si>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</si>
  <si>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</si>
  <si>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</si>
  <si>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</si>
  <si>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</si>
  <si>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</si>
  <si>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</si>
  <si>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</si>
  <si>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</si>
  <si>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</si>
  <si>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</si>
  <si>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</si>
  <si>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</si>
  <si>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</si>
  <si>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</si>
  <si>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</si>
  <si>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</si>
  <si>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</si>
  <si>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</si>
  <si>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</si>
  <si>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</si>
  <si>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</si>
  <si>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</si>
  <si>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</si>
  <si>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</si>
  <si>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</si>
  <si>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</si>
  <si>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</si>
  <si>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</si>
  <si>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</si>
  <si>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</si>
  <si>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</si>
  <si>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</si>
  <si>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</si>
  <si>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</si>
  <si>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</si>
  <si>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</si>
  <si>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</si>
  <si>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</si>
  <si>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</si>
  <si>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</si>
  <si>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</si>
  <si>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</si>
  <si>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</si>
  <si>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</si>
  <si>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</si>
  <si>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</si>
  <si>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</si>
  <si>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</si>
  <si>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</si>
  <si>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</si>
  <si>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</si>
  <si>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</si>
  <si>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</si>
  <si>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</si>
  <si>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</si>
  <si>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</si>
  <si>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</si>
  <si>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</si>
  <si>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</si>
  <si>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</si>
  <si>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</si>
  <si>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</si>
  <si>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</si>
  <si>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</si>
  <si>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</si>
  <si>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</si>
  <si>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</si>
  <si>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</si>
  <si>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</si>
  <si>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</si>
  <si>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</si>
  <si>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</si>
  <si>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</si>
  <si>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</si>
  <si>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</si>
  <si>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</si>
  <si>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</si>
  <si>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</si>
  <si>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</si>
  <si>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</si>
  <si>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</si>
  <si>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</si>
  <si>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</si>
  <si>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</si>
  <si>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</si>
  <si>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</si>
  <si>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</si>
  <si>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</si>
  <si>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</si>
  <si>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</si>
  <si>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</si>
  <si>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</si>
  <si>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</si>
  <si>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</si>
  <si>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</si>
  <si>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</si>
  <si>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</si>
  <si>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</si>
  <si>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</si>
  <si>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</si>
  <si>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</si>
  <si>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</si>
  <si>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</si>
  <si>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</si>
  <si>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</si>
  <si>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</si>
  <si>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</si>
  <si>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</si>
  <si>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</si>
  <si>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</si>
  <si>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</si>
  <si>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</si>
  <si>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</si>
  <si>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</si>
  <si>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</si>
  <si>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</si>
  <si>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</si>
  <si>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</si>
  <si>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</si>
  <si>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</si>
  <si>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</si>
  <si>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</si>
  <si>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</si>
  <si>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</si>
  <si>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</si>
  <si>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</si>
  <si>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</si>
  <si>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</si>
  <si>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</si>
  <si>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</si>
  <si>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</si>
  <si>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</si>
  <si>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</si>
  <si>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</si>
  <si>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</si>
  <si>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</si>
  <si>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</si>
  <si>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</si>
  <si>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</si>
  <si>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</si>
  <si>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</si>
  <si>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</si>
  <si>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</si>
  <si>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</si>
  <si>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</si>
  <si>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</si>
  <si>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</si>
  <si>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</si>
  <si>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</si>
  <si>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</si>
  <si>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</si>
  <si>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</si>
  <si>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</si>
  <si>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</si>
  <si>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</si>
  <si>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</si>
  <si>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</si>
  <si>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</si>
  <si>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</si>
  <si>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</si>
  <si>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</si>
  <si>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</si>
  <si>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</si>
  <si>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</si>
  <si>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</si>
  <si>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</si>
  <si>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</si>
  <si>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</si>
  <si>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</si>
  <si>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</si>
  <si>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</si>
  <si>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</si>
  <si>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</si>
  <si>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</si>
  <si>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</si>
  <si>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</si>
  <si>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</si>
  <si>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</si>
  <si>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</si>
  <si>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</si>
  <si>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</si>
  <si>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</si>
  <si>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</si>
  <si>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</si>
  <si>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</si>
  <si>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</si>
  <si>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</si>
  <si>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</si>
  <si>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</si>
  <si>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</si>
  <si>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</si>
  <si>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</si>
  <si>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</si>
  <si>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</si>
  <si>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</si>
  <si>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</si>
  <si>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</si>
  <si>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</si>
  <si>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</si>
  <si>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</si>
  <si>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</si>
  <si>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</si>
  <si>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</si>
  <si>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</si>
  <si>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</si>
  <si>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</si>
  <si>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</si>
  <si>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</si>
  <si>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</si>
  <si>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</si>
  <si>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</si>
  <si>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</si>
  <si>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</si>
  <si>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</si>
  <si>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</si>
  <si>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</si>
  <si>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</si>
  <si>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</si>
  <si>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</si>
  <si>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</si>
  <si>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</si>
  <si>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</si>
  <si>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</si>
  <si>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</si>
  <si>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</si>
  <si>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</si>
  <si>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</si>
  <si>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</si>
  <si>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</si>
  <si>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</si>
  <si>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</si>
  <si>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</si>
  <si>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</si>
  <si>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</si>
  <si>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</si>
  <si>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</si>
  <si>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</si>
  <si>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</si>
  <si>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</si>
  <si>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</si>
  <si>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</si>
  <si>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</si>
  <si>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</si>
  <si>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</si>
  <si>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</si>
  <si>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</si>
  <si>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</si>
  <si>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</si>
  <si>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</si>
  <si>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</si>
  <si>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</si>
  <si>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</si>
  <si>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</si>
  <si>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</si>
  <si>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</si>
  <si>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</si>
  <si>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</si>
  <si>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</si>
  <si>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</si>
  <si>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</si>
  <si>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</si>
  <si>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</si>
  <si>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</si>
  <si>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</si>
  <si>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</si>
  <si>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</si>
  <si>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</si>
  <si>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</si>
  <si>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</si>
  <si>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</si>
  <si>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</si>
  <si>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</si>
  <si>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</si>
  <si>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</si>
  <si>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</si>
  <si>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</si>
  <si>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</si>
  <si>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</si>
  <si>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</si>
  <si>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</si>
  <si>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</si>
  <si>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</si>
  <si>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</si>
  <si>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</si>
  <si>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</si>
  <si>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</si>
  <si>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</si>
  <si>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</si>
  <si>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</si>
  <si>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</si>
  <si>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</si>
  <si>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</si>
  <si>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</si>
  <si>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</si>
  <si>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</si>
  <si>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</si>
  <si>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</si>
  <si>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</si>
  <si>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</si>
  <si>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</si>
  <si>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</si>
  <si>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</si>
  <si>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</si>
  <si>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</si>
  <si>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</si>
  <si>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</si>
  <si>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</si>
  <si>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</si>
  <si>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</si>
  <si>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</si>
  <si>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</si>
  <si>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</si>
  <si>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</si>
  <si>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</si>
  <si>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</si>
  <si>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</si>
  <si>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</si>
  <si>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</si>
  <si>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</si>
  <si>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</si>
  <si>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</si>
  <si>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</si>
  <si>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</si>
  <si>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</si>
  <si>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</si>
  <si>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</si>
  <si>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</si>
  <si>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</si>
  <si>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</si>
  <si>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</si>
  <si>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</si>
  <si>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</si>
  <si>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</si>
  <si>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</si>
  <si>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</si>
  <si>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</si>
  <si>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</si>
  <si>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</si>
  <si>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</si>
  <si>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</si>
  <si>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</si>
  <si>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</si>
  <si>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</si>
  <si>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</si>
  <si>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</si>
  <si>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</si>
  <si>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</si>
  <si>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</si>
  <si>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</si>
  <si>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</si>
  <si>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</si>
  <si>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</si>
  <si>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</si>
  <si>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</si>
  <si>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</si>
  <si>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</si>
  <si>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</si>
  <si>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</si>
  <si>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</si>
  <si>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</si>
  <si>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</si>
  <si>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</si>
  <si>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</si>
  <si>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</si>
  <si>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</si>
  <si>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</si>
  <si>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</si>
  <si>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</si>
  <si>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</si>
  <si>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</si>
  <si>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</si>
  <si>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</si>
  <si>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</si>
  <si>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</si>
  <si>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</si>
  <si>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</si>
  <si>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</si>
  <si>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</si>
  <si>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</si>
  <si>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</si>
  <si>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</si>
  <si>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</si>
  <si>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</si>
  <si>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</si>
  <si>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</si>
  <si>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</si>
  <si>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</si>
  <si>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</si>
  <si>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</si>
  <si>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</si>
  <si>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</si>
  <si>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</si>
  <si>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</si>
  <si>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</si>
  <si>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</si>
  <si>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</si>
  <si>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</si>
  <si>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</si>
  <si>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</si>
  <si>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</si>
  <si>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</si>
  <si>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</si>
  <si>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</si>
  <si>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</si>
  <si>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</si>
  <si>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</si>
  <si>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</si>
  <si>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</si>
  <si>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</si>
  <si>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</si>
  <si>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</si>
  <si>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</si>
  <si>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</si>
  <si>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</si>
  <si>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</si>
  <si>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</si>
  <si>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</si>
  <si>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</si>
  <si>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</si>
  <si>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</si>
  <si>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</si>
  <si>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</si>
  <si>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</si>
  <si>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</si>
  <si>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</si>
  <si>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</si>
  <si>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</si>
  <si>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</si>
  <si>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</si>
  <si>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</si>
  <si>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</si>
  <si>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</si>
  <si>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</si>
  <si>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</si>
  <si>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</si>
  <si>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</si>
  <si>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</si>
  <si>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</si>
  <si>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</si>
  <si>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</si>
  <si>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</si>
  <si>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</si>
  <si>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</si>
  <si>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</si>
  <si>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</si>
  <si>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</si>
  <si>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</si>
  <si>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</si>
  <si>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</si>
  <si>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</si>
  <si>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</si>
  <si>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</si>
  <si>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</si>
  <si>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</si>
  <si>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</si>
  <si>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</si>
  <si>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</si>
  <si>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</si>
  <si>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</si>
  <si>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</si>
  <si>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</si>
  <si>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</si>
  <si>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</si>
  <si>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</si>
  <si>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</si>
  <si>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</si>
  <si>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</si>
  <si>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</si>
  <si>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</si>
  <si>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</si>
  <si>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</si>
  <si>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</si>
  <si>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</si>
  <si>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</si>
  <si>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</si>
  <si>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</si>
  <si>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</si>
  <si>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</si>
  <si>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</si>
  <si>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</si>
  <si>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</si>
  <si>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</si>
  <si>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</si>
  <si>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</si>
  <si>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</si>
  <si>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</si>
  <si>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</si>
  <si>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</si>
  <si>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</si>
  <si>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</si>
  <si>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</si>
  <si>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</si>
  <si>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</si>
  <si>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</si>
  <si>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</si>
  <si>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</si>
  <si>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</si>
  <si>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</si>
  <si>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</si>
  <si>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</si>
  <si>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</si>
  <si>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</si>
  <si>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</si>
  <si>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</si>
  <si>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</si>
  <si>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</si>
  <si>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</si>
  <si>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</si>
  <si>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</si>
  <si>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</si>
  <si>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</si>
  <si>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</si>
  <si>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</si>
  <si>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</si>
  <si>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</si>
  <si>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</si>
  <si>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</si>
  <si>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</si>
  <si>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</si>
  <si>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</si>
  <si>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</si>
  <si>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</si>
  <si>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</si>
  <si>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</si>
  <si>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</si>
  <si>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</si>
  <si>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</si>
  <si>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</si>
  <si>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</si>
  <si>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</si>
  <si>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</si>
  <si>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</si>
  <si>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</si>
  <si>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</si>
  <si>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</si>
  <si>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</si>
  <si>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</si>
  <si>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</si>
  <si>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</si>
  <si>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</si>
  <si>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</si>
  <si>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</si>
  <si>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</si>
  <si>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</si>
  <si>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</si>
  <si>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</si>
  <si>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</si>
  <si>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</si>
  <si>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</si>
  <si>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</si>
  <si>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</si>
  <si>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</si>
  <si>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</si>
  <si>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</si>
  <si>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</si>
  <si>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</si>
  <si>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</si>
  <si>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</si>
  <si>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</si>
  <si>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</si>
  <si>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</si>
  <si>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</si>
  <si>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</si>
  <si>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</si>
  <si>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</si>
  <si>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</si>
  <si>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</si>
  <si>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</si>
  <si>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</si>
  <si>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</si>
  <si>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</si>
  <si>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</si>
  <si>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</si>
  <si>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</si>
  <si>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</si>
  <si>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</si>
  <si>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</si>
  <si>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</si>
  <si>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</si>
  <si>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</si>
  <si>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</si>
  <si>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</si>
  <si>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</si>
  <si>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</si>
  <si>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</si>
  <si>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</si>
  <si>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</si>
  <si>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</si>
  <si>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</si>
  <si>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</si>
  <si>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</si>
  <si>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</si>
  <si>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</si>
  <si>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</si>
  <si>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</si>
  <si>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</si>
  <si>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</si>
  <si>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</si>
  <si>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</si>
  <si>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</si>
  <si>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</si>
  <si>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</si>
  <si>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</si>
  <si>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</si>
  <si>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</si>
  <si>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</si>
  <si>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</si>
  <si>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</si>
  <si>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</si>
  <si>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</si>
  <si>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</si>
  <si>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</si>
  <si>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</si>
  <si>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</si>
  <si>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</si>
  <si>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</si>
  <si>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</si>
  <si>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</si>
  <si>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</si>
  <si>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</si>
  <si>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</si>
  <si>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</si>
  <si>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</si>
  <si>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</si>
  <si>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</si>
  <si>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</si>
  <si>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</si>
  <si>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</si>
  <si>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</si>
  <si>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</si>
  <si>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</si>
  <si>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</si>
  <si>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</si>
  <si>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</si>
  <si>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</si>
  <si>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</si>
  <si>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</si>
  <si>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</si>
  <si>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</si>
  <si>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</si>
  <si>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</si>
  <si>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</si>
  <si>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</si>
  <si>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</si>
  <si>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</si>
  <si>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</si>
  <si>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</si>
  <si>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</si>
  <si>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</si>
  <si>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</si>
  <si>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</si>
  <si>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</si>
  <si>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</si>
  <si>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</si>
  <si>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</si>
  <si>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</si>
  <si>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</si>
  <si>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</si>
  <si>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</si>
  <si>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</si>
  <si>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</si>
  <si>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</si>
  <si>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</si>
  <si>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</si>
  <si>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</si>
  <si>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</si>
  <si>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</si>
  <si>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</si>
  <si>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</si>
  <si>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</si>
  <si>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</si>
  <si>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</si>
  <si>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</si>
  <si>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</si>
  <si>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</si>
  <si>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</si>
  <si>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</si>
  <si>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</si>
  <si>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</si>
  <si>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</si>
  <si>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</si>
  <si>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</si>
  <si>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</si>
  <si>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</si>
  <si>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</si>
  <si>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</si>
  <si>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</si>
  <si>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</si>
  <si>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</si>
  <si>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</si>
  <si>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</si>
  <si>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</si>
  <si>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</si>
  <si>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</si>
  <si>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</si>
  <si>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</si>
  <si>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</si>
  <si>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</si>
  <si>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</si>
  <si>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</si>
  <si>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</si>
  <si>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</si>
  <si>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</si>
  <si>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</si>
  <si>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</si>
  <si>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</si>
  <si>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</si>
  <si>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</si>
  <si>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</si>
  <si>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</si>
  <si>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</si>
  <si>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</si>
  <si>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</si>
  <si>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</si>
  <si>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</si>
  <si>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</si>
  <si>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</si>
  <si>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</si>
  <si>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</si>
  <si>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</si>
  <si>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</si>
  <si>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</si>
  <si>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</si>
  <si>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</si>
  <si>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</si>
  <si>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</si>
  <si>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</si>
  <si>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</si>
  <si>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</si>
  <si>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</si>
  <si>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</si>
  <si>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</si>
  <si>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</si>
  <si>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</si>
  <si>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</si>
  <si>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</si>
  <si>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</si>
  <si>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</si>
  <si>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</si>
  <si>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</si>
  <si>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</si>
  <si>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</si>
  <si>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</si>
  <si>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</si>
  <si>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</si>
  <si>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</si>
  <si>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</si>
  <si>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</si>
  <si>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</si>
  <si>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</si>
  <si>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</si>
  <si>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</si>
  <si>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</si>
  <si>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</si>
  <si>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</si>
  <si>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</si>
  <si>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</si>
  <si>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</si>
  <si>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</si>
  <si>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</si>
  <si>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</si>
  <si>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</si>
  <si>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</si>
  <si>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</si>
  <si>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</si>
  <si>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</si>
  <si>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</si>
  <si>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</si>
  <si>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</si>
  <si>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</si>
  <si>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</si>
  <si>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</si>
  <si>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</si>
  <si>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</si>
  <si>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</si>
  <si>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</si>
  <si>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</si>
  <si>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</si>
  <si>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</si>
  <si>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</si>
  <si>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</si>
  <si>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</si>
  <si>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</si>
  <si>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</si>
  <si>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</si>
  <si>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</si>
  <si>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</si>
  <si>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</si>
  <si>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</si>
  <si>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</si>
  <si>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</si>
  <si>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</si>
  <si>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</si>
  <si>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</si>
  <si>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</si>
  <si>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</si>
  <si>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</si>
  <si>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</si>
  <si>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</si>
  <si>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</si>
  <si>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</si>
  <si>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</si>
  <si>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</si>
  <si>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</si>
  <si>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</si>
  <si>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</si>
  <si>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</si>
  <si>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</si>
  <si>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</si>
  <si>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</si>
  <si>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</si>
  <si>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</si>
  <si>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</si>
  <si>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</si>
  <si>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</si>
  <si>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</si>
  <si>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</si>
  <si>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</si>
  <si>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</si>
  <si>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</si>
  <si>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</si>
  <si>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</si>
  <si>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</si>
  <si>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</si>
  <si>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</si>
  <si>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</si>
  <si>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</si>
  <si>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</si>
  <si>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</si>
  <si>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</si>
  <si>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</si>
  <si>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</si>
  <si>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</si>
  <si>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</si>
  <si>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</si>
  <si>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</si>
  <si>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</si>
  <si>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</si>
  <si>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</si>
  <si>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</si>
  <si>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</si>
  <si>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</si>
  <si>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</si>
  <si>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</si>
  <si>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</si>
  <si>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</si>
  <si>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</si>
  <si>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</si>
  <si>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</si>
  <si>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</si>
  <si>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</si>
  <si>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</si>
  <si>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</si>
  <si>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</si>
  <si>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</si>
  <si>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</si>
  <si>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</si>
  <si>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</si>
  <si>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</si>
  <si>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</si>
  <si>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</si>
  <si>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</si>
  <si>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</si>
  <si>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</si>
  <si>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</si>
  <si>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</si>
  <si>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</si>
  <si>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</si>
  <si>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</si>
  <si>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</si>
  <si>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</si>
  <si>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</si>
  <si>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</si>
  <si>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</si>
  <si>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</si>
  <si>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</si>
  <si>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</si>
  <si>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</si>
  <si>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</si>
  <si>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</si>
  <si>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</si>
  <si>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</si>
  <si>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</si>
  <si>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</si>
  <si>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</si>
  <si>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</si>
  <si>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</si>
  <si>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</si>
  <si>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</si>
  <si>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</si>
  <si>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</si>
  <si>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</si>
  <si>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</si>
  <si>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</si>
  <si>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</si>
  <si>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</si>
  <si>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</si>
  <si>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</si>
  <si>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</si>
  <si>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</si>
  <si>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</si>
  <si>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</si>
  <si>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</si>
  <si>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</si>
  <si>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</si>
  <si>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</si>
  <si>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</si>
  <si>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</si>
  <si>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</si>
  <si>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</si>
  <si>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</si>
  <si>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</si>
  <si>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</si>
  <si>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</si>
  <si>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</si>
  <si>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</si>
  <si>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</si>
  <si>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</si>
  <si>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</si>
  <si>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</si>
  <si>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</si>
  <si>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</si>
  <si>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</si>
  <si>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</si>
  <si>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</si>
  <si>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</si>
  <si>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</si>
  <si>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</si>
  <si>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</si>
  <si>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</si>
  <si>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</si>
  <si>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</si>
  <si>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</si>
  <si>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</si>
  <si>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</si>
  <si>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</si>
  <si>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</si>
  <si>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</si>
  <si>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</si>
  <si>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</si>
  <si>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</si>
  <si>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</si>
  <si>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</si>
  <si>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</si>
  <si>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</si>
  <si>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</si>
  <si>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</si>
  <si>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</si>
  <si>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</si>
  <si>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</si>
  <si>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</si>
  <si>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</si>
  <si>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</si>
  <si>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</si>
  <si>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</si>
  <si>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</si>
  <si>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</si>
  <si>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</si>
  <si>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</si>
  <si>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</si>
  <si>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</si>
  <si>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</si>
  <si>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</si>
  <si>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</si>
  <si>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</si>
  <si>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</si>
  <si>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</si>
  <si>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</si>
  <si>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</si>
  <si>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</si>
  <si>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</si>
  <si>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</si>
  <si>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</si>
  <si>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</si>
  <si>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</si>
  <si>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</si>
  <si>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</si>
  <si>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</si>
  <si>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</si>
  <si>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</si>
  <si>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</si>
  <si>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</si>
  <si>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</si>
  <si>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</si>
  <si>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</si>
  <si>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</si>
  <si>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</si>
  <si>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</si>
  <si>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</si>
  <si>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</si>
  <si>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</si>
  <si>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</si>
  <si>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</si>
  <si>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</si>
  <si>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</si>
  <si>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</si>
  <si>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</si>
  <si>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</si>
  <si>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</si>
  <si>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</si>
  <si>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</si>
  <si>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</si>
  <si>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</si>
  <si>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</si>
  <si>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</si>
  <si>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</si>
  <si>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</si>
  <si>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</si>
  <si>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</si>
  <si>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</si>
  <si>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</si>
  <si>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</si>
  <si>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</si>
  <si>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</si>
  <si>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</si>
  <si>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</si>
  <si>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</si>
  <si>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</si>
  <si>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</si>
  <si>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</si>
  <si>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</si>
  <si>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</si>
  <si>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</si>
  <si>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</si>
  <si>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</si>
  <si>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</si>
  <si>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</si>
  <si>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</si>
  <si>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</si>
  <si>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</si>
  <si>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</si>
  <si>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</si>
  <si>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</si>
  <si>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</si>
  <si>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</si>
  <si>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</si>
  <si>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</si>
  <si>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</si>
  <si>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</si>
  <si>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</si>
  <si>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</si>
  <si>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</si>
  <si>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</si>
  <si>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</si>
  <si>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</si>
  <si>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</si>
  <si>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</si>
  <si>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</si>
  <si>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</si>
  <si>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</si>
  <si>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</si>
  <si>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</si>
  <si>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</si>
  <si>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</si>
  <si>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</si>
  <si>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</si>
  <si>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</si>
  <si>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</si>
  <si>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</si>
  <si>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</si>
  <si>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</si>
  <si>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</si>
  <si>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</si>
  <si>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</si>
  <si>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</si>
  <si>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</si>
  <si>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</si>
  <si>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</si>
  <si>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</si>
  <si>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</si>
  <si>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</si>
  <si>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</si>
  <si>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</si>
  <si>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</si>
  <si>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</si>
  <si>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</si>
  <si>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</si>
  <si>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</si>
  <si>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</si>
  <si>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</si>
  <si>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</si>
  <si>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</si>
  <si>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</si>
  <si>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</si>
  <si>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</si>
  <si>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</si>
  <si>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</si>
  <si>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</si>
  <si>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</si>
  <si>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</si>
  <si>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</si>
  <si>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</si>
  <si>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</si>
  <si>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</si>
  <si>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</si>
  <si>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</si>
  <si>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</si>
  <si>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</si>
  <si>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</si>
  <si>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</si>
  <si>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</si>
  <si>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</si>
  <si>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</si>
  <si>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</si>
  <si>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</si>
  <si>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</si>
  <si>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</si>
  <si>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</si>
  <si>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</si>
  <si>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</si>
  <si>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</si>
  <si>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</si>
  <si>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</si>
  <si>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</si>
  <si>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</si>
  <si>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</si>
  <si>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</si>
  <si>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</si>
  <si>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</si>
  <si>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</si>
  <si>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</si>
  <si>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</si>
  <si>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</si>
  <si>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</si>
  <si>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</si>
  <si>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</si>
  <si>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</si>
  <si>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</si>
  <si>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</si>
  <si>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</si>
  <si>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</si>
  <si>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</si>
  <si>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</si>
  <si>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</si>
  <si>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</si>
  <si>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</si>
  <si>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</si>
  <si>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</si>
  <si>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</si>
  <si>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</si>
  <si>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</si>
  <si>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</si>
  <si>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</si>
  <si>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</si>
  <si>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</si>
  <si>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</si>
  <si>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</si>
  <si>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</si>
  <si>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</si>
  <si>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</si>
  <si>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</si>
  <si>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</si>
  <si>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</si>
  <si>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</si>
  <si>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</si>
  <si>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</si>
  <si>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</si>
  <si>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</si>
  <si>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</si>
  <si>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</si>
  <si>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</si>
  <si>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</si>
  <si>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</si>
  <si>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</si>
  <si>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</si>
  <si>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</si>
  <si>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</si>
  <si>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</si>
  <si>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</si>
  <si>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</si>
  <si>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</si>
  <si>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</si>
  <si>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</si>
  <si>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</si>
  <si>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</si>
  <si>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</si>
  <si>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</si>
  <si>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</si>
  <si>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</si>
  <si>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</si>
  <si>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</si>
  <si>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</si>
  <si>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</si>
  <si>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</si>
  <si>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</si>
  <si>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</si>
  <si>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</si>
  <si>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</si>
  <si>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</si>
  <si>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</si>
  <si>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</si>
  <si>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</si>
  <si>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</si>
  <si>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</si>
  <si>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</si>
  <si>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</si>
  <si>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</si>
  <si>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</si>
  <si>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</si>
  <si>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</si>
  <si>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</si>
  <si>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</si>
  <si>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</si>
  <si>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</si>
  <si>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</si>
  <si>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</si>
  <si>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</si>
  <si>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</si>
  <si>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</si>
  <si>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</si>
  <si>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</si>
  <si>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</si>
  <si>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</si>
  <si>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</si>
  <si>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</si>
  <si>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</si>
  <si>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</si>
  <si>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</si>
  <si>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</si>
  <si>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</si>
  <si>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</si>
  <si>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</si>
  <si>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</si>
  <si>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</si>
  <si>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</si>
  <si>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</si>
  <si>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</si>
  <si>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</si>
  <si>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</si>
  <si>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</si>
  <si>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</si>
  <si>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</si>
  <si>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</si>
  <si>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</si>
  <si>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</si>
  <si>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</si>
  <si>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</si>
  <si>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</si>
  <si>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</si>
  <si>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</si>
  <si>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</si>
  <si>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</si>
  <si>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</si>
  <si>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</si>
  <si>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</si>
  <si>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</si>
  <si>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</si>
  <si>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</si>
  <si>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</si>
  <si>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</si>
  <si>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</si>
  <si>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</si>
  <si>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</si>
  <si>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</si>
  <si>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</si>
  <si>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</si>
  <si>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</si>
  <si>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</si>
  <si>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</si>
  <si>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</si>
  <si>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</si>
  <si>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</si>
  <si>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</si>
  <si>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</si>
  <si>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</si>
  <si>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</si>
  <si>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</si>
  <si>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</si>
  <si>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</si>
  <si>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</si>
  <si>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</si>
  <si>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</si>
  <si>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</si>
  <si>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</si>
  <si>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</si>
  <si>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</si>
  <si>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</si>
  <si>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</si>
  <si>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</si>
  <si>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</si>
  <si>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</si>
  <si>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</si>
  <si>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</si>
  <si>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</si>
  <si>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</si>
  <si>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</si>
  <si>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</si>
  <si>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</si>
  <si>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</si>
  <si>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</si>
  <si>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</si>
  <si>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</si>
  <si>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</si>
  <si>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</si>
  <si>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</si>
  <si>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</si>
  <si>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</si>
  <si>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</si>
  <si>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</si>
  <si>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</si>
  <si>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</si>
  <si>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</si>
  <si>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</si>
  <si>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</si>
  <si>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</si>
  <si>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</si>
  <si>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</si>
  <si>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</si>
  <si>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</si>
  <si>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</si>
  <si>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</si>
  <si>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</si>
  <si>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</si>
  <si>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</si>
  <si>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</si>
  <si>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</si>
  <si>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</si>
  <si>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</si>
  <si>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</si>
  <si>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</si>
  <si>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</si>
  <si>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</si>
  <si>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</si>
  <si>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</si>
  <si>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</si>
  <si>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</si>
  <si>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</si>
  <si>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</si>
  <si>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</si>
  <si>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</si>
  <si>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</si>
  <si>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</si>
  <si>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</si>
  <si>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</si>
  <si>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</si>
  <si>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</si>
  <si>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</si>
  <si>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</si>
  <si>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</si>
  <si>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</si>
  <si>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</si>
  <si>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</si>
  <si>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</si>
  <si>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</si>
  <si>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</si>
  <si>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</si>
  <si>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</si>
  <si>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</si>
  <si>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</si>
  <si>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</si>
  <si>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</si>
  <si>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</si>
  <si>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</si>
  <si>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</si>
  <si>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</si>
  <si>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</si>
  <si>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</si>
  <si>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</si>
  <si>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</si>
  <si>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</si>
  <si>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</si>
  <si>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</si>
  <si>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</si>
  <si>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</si>
  <si>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</si>
  <si>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</si>
  <si>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</si>
  <si>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</si>
  <si>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</si>
  <si>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</si>
  <si>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</si>
  <si>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</si>
  <si>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</si>
  <si>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</si>
  <si>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</si>
  <si>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</si>
  <si>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</si>
  <si>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</si>
  <si>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</si>
  <si>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</si>
  <si>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</si>
  <si>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</si>
  <si>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</si>
  <si>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</si>
  <si>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</si>
  <si>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</si>
  <si>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</si>
  <si>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</si>
  <si>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</si>
  <si>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</si>
  <si>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</si>
  <si>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</si>
  <si>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</si>
  <si>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</si>
  <si>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</si>
  <si>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</si>
  <si>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</si>
  <si>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</si>
  <si>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</si>
  <si>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</si>
  <si>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</si>
  <si>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</si>
  <si>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</si>
  <si>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</si>
  <si>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</si>
  <si>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</si>
  <si>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</si>
  <si>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</si>
  <si>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</si>
  <si>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</si>
  <si>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</si>
  <si>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</si>
  <si>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</si>
  <si>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</si>
  <si>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</si>
  <si>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</si>
  <si>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</si>
  <si>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</si>
  <si>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</si>
  <si>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</si>
  <si>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</si>
  <si>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</si>
  <si>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</si>
  <si>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</si>
  <si>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</si>
  <si>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</si>
  <si>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</si>
  <si>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</si>
  <si>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</si>
  <si>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</si>
  <si>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</si>
  <si>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</si>
  <si>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</si>
  <si>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</si>
  <si>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</si>
  <si>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</si>
  <si>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</si>
  <si>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</si>
  <si>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</si>
  <si>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</si>
  <si>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</si>
  <si>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</si>
  <si>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</si>
  <si>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</si>
  <si>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</si>
  <si>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</si>
  <si>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</si>
  <si>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</si>
  <si>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</si>
  <si>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</si>
  <si>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</si>
  <si>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</si>
  <si>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</si>
  <si>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</si>
  <si>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</si>
  <si>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</si>
  <si>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</si>
  <si>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</si>
  <si>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</si>
  <si>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</si>
  <si>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</si>
  <si>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</si>
  <si>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</si>
  <si>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</si>
  <si>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</si>
  <si>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</si>
  <si>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</si>
  <si>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</si>
  <si>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</si>
  <si>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</si>
  <si>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</si>
  <si>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</si>
  <si>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</si>
  <si>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</si>
  <si>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</si>
  <si>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</si>
  <si>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</si>
  <si>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</si>
  <si>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</si>
  <si>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</si>
  <si>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</si>
  <si>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</si>
  <si>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</si>
  <si>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</si>
  <si>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</si>
  <si>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</si>
  <si>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</si>
  <si>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</si>
  <si>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</si>
  <si>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</si>
  <si>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</si>
  <si>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</si>
  <si>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</si>
  <si>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</si>
  <si>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</si>
  <si>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</si>
  <si>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</si>
  <si>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</si>
  <si>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</si>
  <si>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</si>
  <si>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</si>
  <si>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</si>
  <si>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</si>
  <si>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</si>
  <si>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</si>
  <si>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</si>
  <si>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</si>
  <si>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</si>
  <si>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</si>
  <si>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</si>
  <si>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</si>
  <si>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</si>
  <si>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</si>
  <si>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</si>
  <si>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</si>
  <si>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</si>
  <si>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</si>
  <si>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</si>
  <si>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</si>
  <si>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</si>
  <si>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</si>
  <si>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</si>
  <si>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</si>
  <si>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</si>
  <si>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</si>
  <si>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</si>
  <si>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</si>
  <si>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</si>
  <si>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</si>
  <si>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</si>
  <si>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</si>
  <si>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</si>
  <si>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</si>
  <si>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</si>
  <si>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</si>
  <si>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</si>
  <si>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</si>
  <si>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</si>
  <si>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</si>
  <si>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</si>
  <si>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</si>
  <si>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</si>
  <si>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</si>
  <si>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</si>
  <si>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</si>
  <si>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</si>
  <si>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</si>
  <si>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</si>
  <si>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</si>
  <si>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</si>
  <si>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</si>
  <si>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</si>
  <si>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</si>
  <si>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</si>
  <si>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</si>
  <si>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</si>
  <si>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</si>
  <si>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</si>
  <si>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</si>
  <si>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</si>
  <si>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</si>
  <si>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</si>
  <si>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</si>
  <si>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</si>
  <si>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</si>
  <si>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</si>
  <si>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</si>
  <si>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</si>
  <si>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</si>
  <si>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</si>
  <si>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</si>
  <si>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</si>
  <si>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</si>
  <si>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</si>
  <si>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</si>
  <si>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</si>
  <si>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</si>
  <si>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</si>
  <si>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</si>
  <si>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</si>
  <si>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</si>
  <si>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</si>
  <si>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</si>
  <si>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</si>
  <si>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</si>
  <si>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</si>
  <si>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</si>
  <si>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</si>
  <si>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</si>
  <si>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</si>
  <si>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</si>
  <si>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</si>
  <si>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</si>
  <si>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</si>
  <si>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</si>
  <si>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</si>
  <si>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</si>
  <si>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</si>
  <si>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</si>
  <si>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</si>
  <si>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</si>
  <si>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</si>
  <si>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</si>
  <si>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</si>
  <si>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</si>
  <si>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</si>
  <si>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</si>
  <si>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</si>
  <si>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</si>
  <si>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</si>
  <si>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</si>
  <si>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</si>
  <si>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</si>
  <si>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</si>
  <si>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</si>
  <si>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</si>
  <si>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</si>
  <si>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</si>
  <si>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</si>
  <si>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</si>
  <si>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</si>
  <si>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</si>
  <si>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</si>
  <si>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</si>
  <si>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</si>
  <si>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</si>
  <si>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</si>
  <si>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</si>
  <si>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</si>
  <si>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</si>
  <si>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</si>
  <si>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</si>
  <si>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</si>
  <si>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</si>
  <si>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</si>
  <si>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</si>
  <si>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</si>
  <si>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</si>
  <si>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</si>
  <si>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</si>
  <si>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</si>
  <si>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</si>
  <si>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</si>
  <si>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</si>
  <si>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</si>
  <si>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</si>
  <si>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</si>
  <si>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</si>
  <si>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</si>
  <si>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</si>
  <si>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</si>
  <si>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</si>
  <si>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</si>
  <si>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</si>
  <si>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</si>
  <si>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</si>
  <si>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</si>
  <si>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</si>
  <si>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</si>
  <si>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</si>
  <si>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</si>
  <si>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</si>
  <si>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</si>
  <si>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</si>
  <si>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</si>
  <si>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</si>
  <si>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</si>
  <si>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</si>
  <si>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</si>
  <si>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</si>
  <si>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</si>
  <si>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</si>
  <si>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</si>
  <si>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</si>
  <si>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</si>
  <si>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</si>
  <si>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</si>
  <si>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</si>
  <si>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</si>
  <si>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</si>
  <si>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</si>
  <si>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</si>
  <si>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</si>
  <si>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</si>
  <si>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</si>
  <si>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</si>
  <si>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</si>
  <si>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</si>
  <si>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</si>
  <si>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</si>
  <si>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</si>
  <si>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</si>
  <si>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</si>
  <si>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</si>
  <si>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</si>
  <si>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</si>
  <si>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</si>
  <si>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</si>
  <si>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</si>
  <si>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</si>
  <si>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</si>
  <si>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</si>
  <si>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</si>
  <si>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</si>
  <si>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</si>
  <si>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</si>
  <si>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</si>
  <si>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</si>
  <si>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</si>
  <si>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</si>
  <si>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</si>
  <si>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</si>
  <si>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</si>
  <si>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</si>
  <si>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</si>
  <si>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</si>
  <si>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</si>
  <si>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</si>
  <si>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</si>
  <si>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</si>
  <si>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</si>
  <si>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</si>
  <si>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</si>
  <si>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</si>
  <si>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</si>
  <si>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</si>
  <si>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</si>
  <si>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</si>
  <si>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</si>
  <si>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</si>
  <si>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</si>
  <si>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</si>
  <si>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</si>
  <si>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</si>
  <si>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</si>
  <si>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</si>
  <si>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</si>
  <si>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</si>
  <si>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</si>
  <si>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</si>
  <si>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</si>
  <si>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</si>
  <si>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</si>
  <si>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</si>
  <si>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</si>
  <si>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</si>
  <si>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</si>
  <si>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</si>
  <si>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</si>
  <si>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</si>
  <si>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</si>
  <si>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</si>
  <si>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</si>
  <si>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</si>
  <si>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</si>
  <si>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</si>
  <si>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</si>
  <si>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</si>
  <si>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</si>
  <si>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</si>
  <si>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</si>
  <si>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</si>
  <si>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</si>
  <si>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</si>
  <si>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</si>
  <si>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</si>
  <si>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</si>
  <si>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</si>
  <si>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</si>
  <si>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</si>
  <si>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</si>
  <si>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</si>
  <si>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</si>
  <si>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</si>
  <si>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</si>
  <si>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</si>
  <si>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</si>
  <si>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</si>
  <si>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</si>
  <si>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</si>
  <si>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</si>
  <si>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</si>
  <si>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</si>
  <si>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</si>
  <si>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</si>
  <si>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</si>
  <si>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</si>
  <si>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</si>
  <si>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</si>
  <si>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</si>
  <si>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</si>
  <si>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</si>
  <si>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</si>
  <si>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</si>
  <si>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</si>
  <si>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</si>
  <si>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</si>
  <si>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</si>
  <si>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</si>
  <si>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</si>
  <si>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</si>
  <si>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</si>
  <si>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</si>
  <si>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</si>
  <si>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</si>
  <si>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</si>
  <si>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</si>
  <si>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</si>
  <si>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</si>
  <si>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</si>
  <si>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</si>
  <si>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</si>
  <si>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</si>
  <si>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</si>
  <si>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</si>
  <si>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</si>
  <si>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</si>
  <si>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</si>
  <si>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</si>
  <si>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</si>
  <si>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</si>
  <si>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</si>
  <si>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</si>
  <si>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</si>
  <si>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</si>
  <si>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</si>
  <si>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</si>
  <si>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</si>
  <si>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</si>
  <si>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</si>
  <si>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</si>
  <si>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</si>
  <si>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</si>
  <si>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</si>
  <si>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</si>
  <si>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</si>
  <si>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</si>
  <si>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</si>
  <si>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</si>
  <si>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</si>
  <si>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</si>
  <si>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</si>
  <si>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</si>
  <si>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</si>
  <si>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</si>
  <si>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</si>
  <si>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</si>
  <si>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</si>
  <si>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</si>
  <si>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</si>
  <si>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</si>
  <si>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</si>
  <si>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</si>
  <si>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</si>
  <si>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</si>
  <si>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</si>
  <si>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</si>
  <si>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</si>
  <si>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</si>
  <si>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</si>
  <si>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</si>
  <si>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</si>
  <si>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</si>
  <si>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</si>
  <si>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</si>
  <si>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</si>
  <si>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</si>
  <si>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</si>
  <si>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</si>
  <si>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</si>
  <si>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</si>
  <si>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</si>
  <si>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</si>
  <si>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</si>
  <si>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</si>
  <si>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</si>
  <si>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</si>
  <si>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</si>
  <si>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</si>
  <si>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</si>
  <si>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</si>
  <si>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</si>
  <si>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</si>
  <si>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</si>
  <si>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</si>
  <si>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</si>
  <si>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</si>
  <si>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</si>
  <si>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</si>
  <si>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</si>
  <si>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</si>
  <si>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</si>
  <si>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</si>
  <si>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</si>
  <si>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</si>
  <si>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</si>
  <si>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</si>
  <si>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</si>
  <si>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</si>
  <si>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</si>
  <si>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</si>
  <si>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</si>
  <si>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</si>
  <si>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</si>
  <si>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</si>
  <si>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</si>
  <si>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</si>
  <si>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</si>
  <si>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</si>
  <si>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</si>
  <si>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</si>
  <si>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</si>
  <si>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</si>
  <si>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</si>
  <si>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</si>
  <si>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</si>
  <si>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</si>
  <si>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</si>
  <si>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</si>
  <si>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</si>
  <si>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</si>
  <si>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</si>
  <si>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</si>
  <si>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</si>
  <si>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</si>
  <si>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</si>
  <si>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</si>
  <si>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</si>
  <si>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</si>
  <si>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</si>
  <si>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</si>
  <si>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</si>
  <si>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</si>
  <si>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</si>
  <si>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</si>
  <si>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</si>
  <si>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</si>
  <si>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</si>
  <si>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</si>
  <si>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</si>
  <si>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</si>
  <si>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</si>
  <si>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</si>
  <si>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</si>
  <si>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</si>
  <si>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</si>
  <si>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</si>
  <si>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</si>
  <si>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</si>
  <si>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</si>
  <si>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</si>
  <si>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</si>
  <si>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</si>
  <si>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</si>
  <si>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</si>
  <si>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</si>
  <si>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</si>
  <si>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</si>
  <si>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</si>
  <si>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</si>
  <si>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</si>
  <si>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</si>
  <si>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</si>
  <si>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</si>
  <si>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</si>
  <si>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</si>
  <si>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</si>
  <si>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</si>
  <si>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</si>
  <si>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</si>
  <si>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</si>
  <si>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</si>
  <si>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</si>
  <si>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</si>
  <si>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</si>
  <si>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</si>
  <si>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</si>
  <si>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</si>
  <si>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</si>
  <si>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</si>
  <si>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</si>
  <si>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</si>
  <si>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</si>
  <si>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</si>
  <si>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</si>
  <si>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</si>
  <si>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</si>
  <si>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</si>
  <si>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</si>
  <si>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</si>
  <si>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</si>
  <si>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</si>
  <si>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</si>
  <si>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</si>
  <si>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</si>
  <si>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</si>
  <si>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</si>
  <si>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</si>
  <si>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</si>
  <si>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</si>
  <si>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</si>
  <si>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</si>
  <si>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</si>
  <si>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</si>
  <si>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</si>
  <si>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</si>
  <si>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</si>
  <si>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</si>
  <si>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</si>
  <si>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</si>
  <si>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</si>
  <si>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</si>
  <si>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</si>
  <si>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</si>
  <si>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</si>
  <si>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</si>
  <si>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</si>
  <si>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</si>
  <si>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</si>
  <si>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</si>
  <si>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</si>
  <si>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</si>
  <si>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</si>
  <si>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</si>
  <si>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</si>
  <si>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</si>
  <si>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</si>
  <si>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</si>
  <si>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</si>
  <si>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</si>
  <si>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</si>
  <si>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</si>
  <si>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</si>
  <si>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</si>
  <si>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</si>
  <si>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</si>
  <si>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</si>
  <si>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</si>
  <si>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</si>
  <si>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</si>
  <si>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</si>
  <si>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</si>
  <si>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</si>
  <si>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</si>
  <si>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</si>
  <si>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</si>
  <si>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</si>
  <si>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</si>
  <si>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</si>
  <si>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</si>
  <si>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</si>
  <si>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</si>
  <si>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</si>
  <si>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</si>
  <si>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</si>
  <si>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</si>
  <si>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</si>
  <si>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</si>
  <si>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</si>
  <si>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</si>
  <si>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</si>
  <si>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</si>
  <si>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</si>
  <si>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</si>
  <si>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</si>
  <si>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</si>
  <si>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</si>
  <si>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</si>
  <si>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</si>
  <si>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</si>
  <si>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</si>
  <si>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</si>
  <si>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</si>
  <si>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</si>
  <si>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</si>
  <si>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</si>
  <si>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</si>
  <si>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</si>
  <si>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</si>
  <si>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</si>
  <si>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</si>
  <si>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</si>
  <si>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</si>
  <si>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</si>
  <si>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</si>
  <si>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</si>
  <si>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</si>
  <si>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</si>
  <si>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</si>
  <si>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</si>
  <si>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</si>
  <si>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</si>
  <si>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</si>
  <si>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</si>
  <si>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</si>
  <si>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</si>
  <si>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</si>
  <si>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</si>
  <si>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</si>
  <si>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</si>
  <si>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</si>
  <si>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</si>
  <si>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</si>
  <si>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</si>
  <si>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</si>
  <si>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</si>
  <si>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</si>
  <si>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</si>
  <si>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</si>
  <si>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</si>
  <si>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</si>
  <si>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</si>
  <si>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</si>
  <si>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</si>
  <si>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</si>
  <si>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</si>
  <si>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</si>
  <si>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</si>
  <si>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</si>
  <si>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</si>
  <si>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</si>
  <si>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</si>
  <si>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</si>
  <si>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</si>
  <si>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</si>
  <si>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</si>
  <si>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</si>
  <si>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</si>
  <si>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</si>
  <si>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</si>
  <si>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</si>
  <si>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</si>
  <si>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</si>
  <si>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</si>
  <si>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</si>
  <si>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</si>
  <si>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</si>
  <si>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</si>
  <si>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</si>
  <si>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</si>
  <si>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</si>
  <si>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</si>
  <si>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</si>
  <si>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</si>
  <si>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</si>
  <si>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</si>
  <si>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</si>
  <si>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</si>
  <si>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</si>
  <si>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</si>
  <si>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</si>
  <si>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</si>
  <si>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</si>
  <si>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</si>
  <si>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</si>
  <si>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</si>
  <si>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</si>
  <si>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</si>
  <si>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</si>
  <si>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</si>
  <si>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</si>
  <si>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</si>
  <si>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</si>
  <si>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</si>
  <si>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</si>
  <si>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</si>
  <si>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</si>
  <si>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</si>
  <si>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</si>
  <si>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</si>
  <si>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</si>
  <si>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</si>
  <si>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</si>
  <si>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</si>
  <si>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</si>
  <si>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</si>
  <si>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</si>
  <si>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</si>
  <si>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</si>
  <si>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</si>
  <si>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</si>
  <si>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</si>
  <si>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</si>
  <si>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</si>
  <si>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</si>
  <si>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</si>
  <si>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</si>
  <si>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</si>
  <si>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</si>
  <si>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</si>
  <si>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</si>
  <si>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</si>
  <si>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</si>
  <si>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</si>
  <si>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</si>
  <si>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</si>
  <si>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</si>
  <si>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</si>
  <si>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</si>
  <si>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</si>
  <si>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</si>
  <si>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</si>
  <si>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</si>
  <si>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</si>
  <si>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</si>
  <si>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</si>
  <si>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</si>
  <si>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</si>
  <si>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</si>
  <si>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</si>
  <si>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</si>
  <si>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</si>
  <si>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</si>
  <si>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</si>
  <si>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</si>
  <si>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</si>
  <si>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</si>
  <si>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</si>
  <si>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</si>
  <si>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</si>
  <si>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</si>
  <si>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</si>
  <si>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</si>
  <si>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</si>
  <si>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</si>
  <si>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</si>
  <si>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</si>
  <si>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</si>
  <si>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</si>
  <si>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</si>
  <si>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</si>
  <si>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</si>
  <si>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</si>
  <si>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</si>
  <si>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</si>
  <si>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</si>
  <si>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</si>
  <si>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</si>
  <si>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</si>
  <si>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</si>
  <si>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</si>
  <si>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</si>
  <si>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</si>
  <si>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</si>
  <si>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</si>
  <si>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</si>
  <si>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</si>
  <si>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</si>
  <si>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</si>
  <si>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</si>
  <si>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</si>
  <si>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</si>
  <si>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</si>
  <si>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</si>
  <si>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</si>
  <si>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</si>
  <si>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</si>
  <si>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</si>
  <si>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</si>
  <si>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</si>
  <si>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</si>
  <si>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</si>
  <si>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</si>
  <si>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</si>
  <si>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</si>
  <si>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</si>
  <si>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</si>
  <si>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</si>
  <si>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</si>
  <si>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</si>
  <si>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</si>
  <si>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</si>
  <si>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</si>
  <si>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</si>
  <si>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</si>
  <si>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</si>
  <si>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</si>
  <si>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</si>
  <si>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</si>
  <si>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</si>
  <si>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</si>
  <si>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</si>
  <si>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</si>
  <si>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</si>
  <si>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</si>
  <si>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</si>
  <si>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</si>
  <si>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</si>
  <si>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</si>
  <si>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</si>
  <si>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</si>
  <si>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</si>
  <si>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</si>
  <si>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</si>
  <si>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</si>
  <si>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</si>
  <si>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</si>
  <si>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</si>
  <si>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</si>
  <si>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</si>
  <si>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</si>
  <si>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</si>
  <si>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</si>
  <si>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</si>
  <si>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</si>
  <si>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</si>
  <si>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</si>
  <si>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</si>
  <si>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</si>
  <si>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</si>
  <si>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</si>
  <si>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</si>
  <si>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</si>
  <si>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</si>
  <si>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</si>
  <si>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</si>
  <si>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</si>
  <si>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</si>
  <si>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</si>
  <si>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</si>
  <si>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</si>
  <si>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</si>
  <si>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</si>
  <si>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</si>
  <si>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</si>
  <si>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</si>
  <si>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</si>
  <si>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</si>
  <si>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</si>
  <si>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</si>
  <si>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</si>
  <si>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</si>
  <si>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</si>
  <si>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</si>
  <si>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</si>
  <si>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</si>
  <si>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</si>
  <si>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</si>
  <si>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</si>
  <si>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</si>
  <si>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</si>
  <si>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</si>
  <si>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</si>
  <si>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</si>
  <si>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</si>
  <si>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</si>
  <si>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</si>
  <si>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</si>
  <si>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</si>
  <si>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</si>
  <si>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</si>
  <si>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</si>
  <si>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</si>
  <si>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</si>
  <si>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</si>
  <si>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</si>
  <si>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</si>
  <si>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</si>
  <si>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</si>
  <si>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</si>
  <si>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</si>
  <si>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</si>
  <si>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</si>
  <si>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</si>
  <si>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</si>
  <si>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</si>
  <si>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</si>
  <si>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</si>
  <si>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</si>
  <si>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</si>
  <si>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</si>
  <si>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</si>
  <si>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</si>
  <si>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</si>
  <si>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</si>
  <si>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</si>
  <si>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</si>
  <si>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</si>
  <si>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</si>
  <si>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</si>
  <si>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</si>
  <si>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</si>
  <si>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</si>
  <si>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</si>
  <si>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</si>
  <si>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</si>
  <si>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</si>
  <si>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</si>
  <si>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</si>
  <si>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</si>
  <si>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</si>
  <si>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</si>
  <si>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</si>
  <si>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</si>
  <si>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</si>
  <si>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</si>
  <si>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</si>
  <si>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</si>
  <si>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</si>
  <si>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</si>
  <si>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</si>
  <si>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</si>
  <si>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</si>
  <si>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</si>
  <si>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</si>
  <si>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</si>
  <si>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</si>
  <si>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</si>
  <si>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</si>
  <si>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</si>
  <si>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</si>
  <si>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</si>
  <si>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</si>
  <si>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</si>
  <si>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</si>
  <si>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</si>
  <si>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</si>
  <si>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</si>
  <si>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</si>
  <si>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</si>
  <si>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</si>
  <si>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</si>
  <si>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</si>
  <si>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</si>
  <si>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</si>
  <si>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</si>
  <si>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</si>
  <si>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</si>
  <si>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</si>
  <si>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</si>
  <si>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</si>
  <si>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</si>
  <si>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</si>
  <si>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</si>
  <si>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</si>
  <si>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</si>
  <si>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</si>
  <si>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</si>
  <si>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</si>
  <si>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</si>
  <si>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</si>
  <si>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</si>
  <si>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</si>
  <si>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</si>
  <si>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</si>
  <si>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</si>
  <si>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</si>
  <si>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</si>
  <si>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</si>
  <si>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</si>
  <si>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</si>
  <si>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</si>
  <si>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</si>
  <si>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</si>
  <si>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</si>
  <si>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</si>
  <si>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</si>
  <si>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</si>
  <si>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</si>
  <si>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</si>
  <si>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</si>
  <si>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</si>
  <si>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</si>
  <si>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</si>
  <si>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</si>
  <si>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</si>
  <si>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</si>
  <si>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</si>
  <si>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</si>
  <si>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</si>
  <si>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</si>
  <si>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</si>
  <si>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</si>
  <si>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</si>
  <si>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</si>
  <si>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</si>
  <si>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</si>
  <si>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</si>
  <si>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</si>
  <si>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</si>
  <si>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</si>
  <si>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</si>
  <si>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</si>
  <si>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</si>
  <si>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</si>
  <si>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</si>
  <si>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</si>
  <si>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</si>
  <si>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</si>
  <si>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</si>
  <si>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</si>
  <si>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</si>
  <si>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</si>
  <si>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</si>
  <si>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</si>
  <si>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</si>
  <si>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</si>
  <si>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</si>
  <si>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</si>
  <si>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</si>
  <si>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</si>
  <si>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</si>
  <si>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</si>
  <si>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</si>
  <si>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</si>
  <si>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</si>
  <si>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</si>
  <si>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</si>
  <si>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</si>
  <si>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</si>
  <si>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</si>
  <si>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</si>
  <si>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</si>
  <si>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</si>
  <si>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</si>
  <si>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</si>
  <si>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</si>
  <si>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</si>
  <si>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</si>
  <si>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</si>
  <si>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</si>
  <si>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</si>
  <si>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</si>
  <si>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</si>
  <si>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</si>
  <si>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</si>
  <si>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</si>
  <si>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</si>
  <si>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</si>
  <si>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</si>
  <si>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</si>
  <si>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</si>
  <si>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</si>
  <si>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</si>
  <si>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</si>
  <si>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</si>
  <si>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</si>
  <si>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</si>
  <si>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</si>
  <si>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</si>
  <si>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</si>
  <si>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</si>
  <si>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</si>
  <si>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</si>
  <si>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</si>
  <si>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</si>
  <si>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</si>
  <si>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</si>
  <si>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</si>
  <si>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</si>
  <si>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</si>
  <si>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</si>
  <si>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</si>
  <si>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</si>
  <si>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</si>
  <si>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</si>
  <si>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</si>
  <si>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</si>
  <si>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</si>
  <si>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</si>
  <si>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</si>
  <si>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</si>
  <si>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</si>
  <si>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</si>
  <si>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</si>
  <si>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</si>
  <si>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</si>
  <si>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</si>
  <si>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</si>
  <si>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</si>
  <si>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</si>
  <si>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</si>
  <si>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</si>
  <si>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</si>
  <si>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</si>
  <si>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</si>
  <si>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</si>
  <si>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</si>
  <si>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</si>
  <si>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</si>
  <si>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</si>
  <si>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</si>
  <si>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</si>
  <si>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</si>
  <si>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</si>
  <si>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</si>
  <si>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</si>
  <si>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</si>
  <si>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</si>
  <si>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</si>
  <si>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</si>
  <si>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</si>
  <si>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</si>
  <si>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</si>
  <si>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</si>
  <si>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</si>
  <si>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</si>
  <si>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</si>
  <si>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</si>
  <si>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</si>
  <si>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</si>
  <si>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</si>
  <si>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</si>
  <si>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</si>
  <si>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</si>
  <si>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</si>
  <si>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</si>
  <si>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</si>
  <si>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</si>
  <si>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</si>
  <si>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</si>
  <si>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</si>
  <si>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</si>
  <si>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</si>
  <si>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</si>
  <si>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</si>
  <si>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</si>
  <si>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</si>
  <si>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</si>
  <si>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</si>
  <si>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</si>
  <si>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</si>
  <si>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</si>
  <si>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</si>
  <si>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</si>
  <si>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</si>
  <si>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</si>
  <si>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</si>
  <si>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</si>
  <si>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</si>
  <si>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</si>
  <si>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</si>
  <si>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</si>
  <si>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</si>
  <si>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</si>
  <si>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</si>
  <si>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</si>
  <si>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</si>
  <si>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</si>
  <si>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</si>
  <si>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</si>
  <si>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</si>
  <si>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</si>
  <si>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</si>
  <si>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</si>
  <si>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</si>
  <si>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</si>
  <si>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</si>
  <si>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</si>
  <si>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</si>
  <si>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</si>
  <si>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</si>
  <si>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</si>
  <si>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</si>
  <si>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</si>
  <si>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</si>
  <si>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</si>
  <si>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</si>
  <si>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</si>
  <si>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</si>
  <si>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</si>
  <si>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</si>
  <si>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</si>
  <si>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</si>
  <si>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</si>
  <si>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</si>
  <si>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</si>
  <si>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</si>
  <si>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</si>
  <si>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</si>
  <si>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</si>
  <si>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</si>
  <si>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</si>
  <si>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</si>
  <si>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</si>
  <si>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</si>
  <si>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</si>
  <si>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</si>
  <si>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</si>
  <si>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</si>
  <si>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</si>
  <si>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</si>
  <si>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</si>
  <si>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</si>
  <si>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</si>
  <si>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</si>
  <si>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</si>
  <si>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</si>
  <si>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</si>
  <si>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</si>
  <si>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</si>
  <si>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</si>
  <si>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</si>
  <si>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</si>
  <si>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</si>
  <si>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</si>
  <si>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</si>
  <si>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</si>
  <si>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</si>
  <si>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</si>
  <si>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</si>
  <si>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</si>
  <si>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</si>
  <si>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</si>
  <si>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</si>
  <si>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</si>
  <si>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</si>
  <si>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</si>
  <si>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</si>
  <si>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</si>
  <si>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</si>
  <si>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</si>
  <si>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</si>
  <si>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</si>
  <si>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</si>
  <si>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</si>
  <si>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</si>
  <si>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</si>
  <si>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</si>
  <si>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</si>
  <si>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</si>
  <si>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</si>
  <si>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</si>
  <si>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</si>
  <si>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</si>
  <si>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</si>
  <si>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</si>
  <si>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</si>
  <si>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</si>
  <si>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</si>
  <si>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</si>
  <si>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</si>
  <si>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</si>
  <si>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</si>
  <si>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</si>
  <si>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</si>
  <si>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</si>
  <si>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</si>
  <si>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</si>
  <si>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</si>
  <si>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</si>
  <si>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</si>
  <si>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</si>
  <si>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</si>
  <si>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</si>
  <si>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</si>
  <si>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</si>
  <si>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</si>
  <si>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</si>
  <si>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</si>
  <si>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</si>
  <si>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</si>
  <si>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</si>
  <si>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</si>
  <si>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</si>
  <si>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</si>
  <si>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</si>
  <si>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</si>
  <si>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</si>
  <si>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</si>
  <si>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</si>
  <si>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</si>
  <si>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</si>
  <si>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</si>
  <si>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</si>
  <si>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</si>
  <si>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</si>
  <si>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</si>
  <si>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</si>
  <si>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</si>
  <si>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</si>
  <si>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</si>
  <si>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</si>
  <si>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</si>
  <si>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</si>
  <si>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</si>
  <si>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</si>
  <si>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</si>
  <si>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</si>
  <si>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</si>
  <si>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</si>
  <si>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</si>
  <si>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</si>
  <si>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</si>
  <si>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</si>
  <si>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</si>
  <si>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</si>
  <si>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</si>
  <si>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</si>
  <si>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</si>
  <si>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</si>
  <si>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</si>
  <si>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</si>
  <si>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</si>
  <si>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</si>
  <si>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</si>
  <si>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</si>
  <si>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</si>
  <si>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</si>
  <si>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</si>
  <si>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</si>
  <si>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</si>
  <si>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</si>
  <si>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</si>
  <si>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</si>
  <si>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</si>
  <si>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</si>
  <si>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</si>
  <si>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</si>
  <si>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</si>
  <si>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</si>
  <si>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</si>
  <si>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</si>
  <si>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</si>
  <si>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</si>
  <si>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</si>
  <si>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</si>
  <si>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</si>
  <si>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</si>
  <si>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</si>
  <si>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</si>
  <si>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</si>
  <si>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</si>
  <si>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</si>
  <si>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</si>
  <si>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</si>
  <si>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</si>
  <si>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</si>
  <si>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</si>
  <si>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</si>
  <si>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</si>
  <si>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</si>
  <si>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</si>
  <si>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</si>
  <si>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</si>
  <si>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</si>
  <si>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</si>
  <si>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</si>
  <si>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</si>
  <si>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</si>
  <si>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</si>
  <si>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</si>
  <si>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</si>
  <si>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</si>
  <si>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</si>
  <si>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</si>
  <si>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</si>
  <si>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</si>
  <si>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</si>
  <si>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</si>
  <si>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</si>
  <si>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</si>
  <si>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</si>
  <si>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</si>
  <si>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</si>
  <si>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</si>
  <si>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</si>
  <si>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</si>
  <si>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</si>
  <si>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</si>
  <si>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</si>
  <si>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</si>
  <si>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</si>
  <si>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</si>
  <si>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</si>
  <si>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</si>
  <si>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</si>
  <si>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</si>
  <si>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</si>
  <si>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</si>
  <si>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</si>
  <si>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</si>
  <si>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</si>
  <si>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</si>
  <si>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</si>
  <si>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</si>
  <si>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</si>
  <si>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</si>
  <si>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</si>
  <si>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</si>
  <si>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</si>
  <si>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</si>
  <si>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</si>
  <si>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</si>
  <si>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</si>
  <si>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</si>
  <si>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</si>
  <si>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</si>
  <si>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</si>
  <si>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</si>
  <si>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</si>
  <si>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</si>
  <si>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</si>
  <si>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</si>
  <si>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</si>
  <si>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</si>
  <si>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</si>
  <si>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</si>
  <si>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</si>
  <si>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</si>
  <si>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</si>
  <si>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</si>
  <si>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</si>
  <si>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</si>
  <si>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</si>
  <si>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</si>
  <si>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</si>
  <si>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</si>
  <si>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</si>
  <si>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</si>
  <si>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</si>
  <si>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</si>
  <si>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</si>
  <si>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</si>
  <si>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</si>
  <si>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</si>
  <si>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</si>
  <si>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</si>
  <si>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</si>
  <si>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</si>
  <si>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</si>
  <si>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</si>
  <si>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</si>
  <si>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</si>
  <si>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</si>
  <si>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</si>
  <si>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</si>
  <si>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</si>
  <si>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</si>
  <si>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</si>
  <si>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</si>
  <si>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</si>
  <si>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</si>
  <si>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</si>
  <si>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</si>
  <si>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</si>
  <si>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</si>
  <si>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</si>
  <si>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</si>
  <si>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</si>
  <si>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</si>
  <si>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</si>
  <si>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</si>
  <si>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</si>
  <si>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</si>
  <si>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</si>
  <si>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</si>
  <si>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</si>
  <si>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</si>
  <si>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</si>
  <si>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</si>
  <si>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</si>
  <si>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</si>
  <si>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</si>
  <si>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</si>
  <si>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</si>
  <si>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</si>
  <si>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</si>
  <si>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</si>
  <si>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</si>
  <si>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</si>
  <si>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</si>
  <si>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</si>
  <si>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</si>
  <si>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</si>
  <si>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</si>
  <si>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</si>
  <si>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</si>
  <si>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</si>
  <si>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</si>
  <si>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</si>
  <si>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</si>
  <si>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</si>
  <si>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</si>
  <si>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</si>
  <si>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</si>
  <si>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</si>
  <si>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</si>
  <si>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</si>
  <si>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</si>
  <si>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</si>
  <si>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</si>
  <si>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</si>
  <si>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</si>
  <si>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</si>
  <si>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</si>
  <si>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</si>
  <si>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</si>
  <si>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</si>
  <si>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</si>
  <si>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</si>
  <si>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</si>
  <si>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</si>
  <si>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</si>
  <si>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</si>
  <si>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</si>
  <si>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</si>
  <si>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</si>
  <si>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</si>
  <si>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</si>
  <si>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</si>
  <si>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</si>
  <si>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</si>
  <si>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</si>
  <si>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</si>
  <si>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</si>
  <si>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</si>
  <si>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</si>
  <si>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</si>
  <si>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</si>
  <si>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</si>
  <si>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</si>
  <si>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</si>
  <si>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</si>
  <si>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</si>
  <si>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</si>
  <si>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</si>
  <si>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</si>
  <si>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</si>
  <si>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</si>
  <si>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</si>
  <si>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</si>
  <si>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</si>
  <si>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</si>
  <si>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</si>
  <si>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</si>
  <si>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</si>
  <si>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</si>
  <si>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</si>
  <si>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</si>
  <si>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</si>
  <si>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</si>
  <si>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</si>
  <si>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</si>
  <si>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</si>
  <si>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</si>
  <si>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</si>
  <si>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</si>
  <si>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</si>
  <si>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</si>
  <si>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</si>
  <si>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</si>
  <si>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</si>
  <si>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</si>
  <si>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</si>
  <si>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</si>
  <si>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</si>
  <si>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</si>
  <si>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</si>
  <si>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</si>
  <si>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</si>
  <si>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</si>
  <si>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</si>
  <si>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</si>
  <si>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</si>
  <si>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</si>
  <si>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</si>
  <si>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</si>
  <si>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</si>
  <si>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</si>
  <si>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</si>
  <si>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</si>
  <si>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</si>
  <si>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</si>
  <si>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</si>
  <si>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</si>
  <si>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</si>
  <si>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</si>
  <si>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</si>
  <si>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</si>
  <si>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</si>
  <si>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</si>
  <si>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</si>
  <si>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</si>
  <si>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</si>
  <si>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</si>
  <si>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</si>
  <si>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</si>
  <si>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</si>
  <si>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</si>
  <si>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</si>
  <si>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</si>
  <si>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</si>
  <si>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</si>
  <si>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</si>
  <si>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</si>
  <si>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</si>
  <si>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</si>
  <si>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</si>
  <si>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</si>
  <si>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</si>
  <si>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</si>
  <si>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</si>
  <si>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</si>
  <si>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</si>
  <si>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</si>
  <si>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</si>
  <si>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</si>
  <si>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</si>
  <si>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</si>
  <si>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</si>
  <si>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</si>
  <si>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</si>
  <si>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</si>
  <si>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</si>
  <si>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</si>
  <si>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</si>
  <si>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</si>
  <si>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</si>
  <si>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</si>
  <si>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</si>
  <si>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</si>
  <si>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</si>
  <si>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</si>
  <si>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</si>
  <si>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</si>
  <si>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</si>
  <si>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</si>
  <si>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</si>
  <si>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</si>
  <si>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</si>
  <si>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</si>
  <si>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</si>
  <si>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</si>
  <si>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</si>
  <si>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</si>
  <si>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</si>
  <si>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</si>
  <si>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</si>
  <si>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</si>
  <si>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</si>
  <si>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</si>
  <si>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</si>
  <si>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</si>
  <si>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</si>
  <si>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</si>
  <si>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</si>
  <si>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</si>
  <si>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</si>
  <si>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</si>
  <si>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</si>
  <si>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</si>
  <si>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</si>
  <si>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</si>
  <si>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</si>
  <si>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</si>
  <si>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</si>
  <si>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</si>
  <si>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</si>
  <si>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</si>
  <si>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</si>
  <si>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</si>
  <si>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</si>
  <si>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</si>
  <si>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</si>
  <si>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</si>
  <si>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</si>
  <si>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</si>
  <si>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</si>
  <si>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</si>
  <si>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</si>
  <si>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</si>
  <si>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</si>
  <si>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</si>
  <si>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</si>
  <si>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</si>
  <si>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</si>
  <si>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</si>
  <si>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</si>
  <si>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</si>
  <si>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</si>
  <si>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</si>
  <si>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</si>
  <si>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</si>
  <si>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</si>
  <si>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</si>
  <si>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</si>
  <si>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</si>
  <si>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</si>
  <si>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</si>
  <si>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</si>
  <si>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</si>
  <si>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</si>
  <si>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</si>
  <si>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</si>
  <si>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</si>
  <si>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</si>
  <si>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</si>
  <si>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</si>
  <si>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</si>
  <si>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</si>
  <si>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</si>
  <si>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</si>
  <si>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</si>
  <si>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</si>
  <si>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</si>
  <si>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</si>
  <si>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</si>
  <si>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</si>
  <si>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</si>
  <si>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</si>
  <si>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</si>
  <si>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</si>
  <si>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</si>
  <si>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</si>
  <si>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</si>
  <si>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</si>
  <si>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</si>
  <si>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</si>
  <si>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</si>
  <si>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</si>
  <si>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</si>
  <si>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</si>
  <si>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</si>
  <si>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</si>
  <si>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</si>
  <si>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</si>
  <si>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</si>
  <si>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</si>
  <si>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</si>
  <si>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</si>
  <si>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</si>
  <si>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</si>
  <si>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</si>
  <si>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</si>
  <si>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</si>
  <si>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</si>
  <si>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</si>
  <si>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</si>
  <si>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</si>
  <si>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</si>
  <si>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</si>
  <si>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</si>
  <si>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</si>
  <si>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</si>
  <si>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</si>
  <si>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</si>
  <si>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</si>
  <si>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</si>
  <si>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</si>
  <si>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</si>
  <si>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</si>
  <si>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</si>
  <si>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</si>
  <si>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</si>
  <si>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</si>
  <si>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</si>
  <si>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</si>
  <si>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</si>
  <si>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</si>
  <si>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</si>
  <si>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</si>
  <si>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</si>
  <si>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</si>
  <si>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</si>
  <si>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</si>
  <si>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</si>
  <si>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</si>
  <si>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</si>
  <si>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</si>
  <si>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</si>
  <si>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</si>
  <si>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</si>
  <si>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</si>
  <si>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</si>
  <si>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</si>
  <si>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</si>
  <si>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</si>
  <si>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</si>
  <si>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</si>
  <si>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</si>
  <si>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</si>
  <si>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</si>
  <si>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</si>
  <si>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</si>
  <si>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</si>
  <si>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</si>
  <si>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</si>
  <si>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</si>
  <si>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</si>
  <si>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</si>
  <si>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</si>
  <si>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</si>
  <si>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</si>
  <si>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</si>
  <si>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</si>
  <si>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</si>
  <si>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</si>
  <si>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</si>
  <si>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</si>
  <si>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</si>
  <si>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</si>
  <si>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</si>
  <si>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</si>
  <si>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</si>
  <si>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</si>
  <si>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</si>
  <si>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</si>
  <si>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</si>
  <si>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</si>
  <si>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</si>
  <si>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</si>
  <si>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</si>
  <si>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</si>
  <si>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</si>
  <si>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</si>
  <si>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</si>
  <si>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</si>
  <si>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</si>
  <si>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</si>
  <si>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</si>
  <si>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</si>
  <si>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</si>
  <si>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</si>
  <si>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</si>
  <si>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</si>
  <si>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</si>
  <si>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</si>
  <si>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</si>
  <si>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</si>
  <si>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</si>
  <si>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</si>
  <si>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</si>
  <si>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</si>
  <si>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</si>
  <si>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</si>
  <si>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</si>
  <si>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</si>
  <si>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</si>
  <si>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</si>
  <si>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</si>
  <si>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</si>
  <si>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</si>
  <si>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</si>
  <si>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</si>
  <si>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</si>
  <si>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</si>
  <si>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</si>
  <si>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</si>
  <si>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</si>
  <si>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</si>
  <si>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</si>
  <si>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</si>
  <si>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</si>
  <si>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</si>
  <si>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</si>
  <si>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</si>
  <si>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</si>
  <si>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</si>
  <si>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</si>
  <si>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</si>
  <si>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</si>
  <si>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</si>
  <si>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</si>
  <si>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</si>
  <si>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</si>
  <si>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</si>
  <si>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</si>
  <si>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</si>
  <si>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</si>
  <si>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</si>
  <si>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</si>
  <si>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</si>
  <si>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</si>
  <si>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</si>
  <si>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</si>
  <si>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</si>
  <si>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</si>
  <si>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</si>
  <si>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</si>
  <si>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</si>
  <si>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</si>
  <si>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</si>
  <si>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</si>
  <si>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</si>
  <si>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</si>
  <si>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</si>
  <si>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</si>
  <si>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</si>
  <si>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</si>
  <si>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</si>
  <si>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</si>
  <si>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</si>
  <si>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</si>
  <si>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</si>
  <si>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</si>
  <si>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</si>
  <si>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</si>
  <si>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</si>
  <si>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</si>
  <si>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</si>
  <si>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</si>
  <si>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</si>
  <si>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</si>
  <si>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</si>
  <si>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</si>
  <si>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</si>
  <si>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</si>
  <si>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</si>
  <si>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</si>
  <si>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</si>
  <si>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</si>
  <si>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</si>
  <si>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</si>
  <si>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</si>
  <si>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</si>
  <si>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</si>
  <si>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</si>
  <si>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</si>
  <si>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</si>
  <si>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</si>
  <si>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</si>
  <si>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</si>
  <si>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</si>
  <si>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</si>
  <si>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</si>
  <si>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</si>
  <si>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</si>
  <si>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</si>
  <si>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</si>
  <si>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</si>
  <si>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</si>
  <si>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</si>
  <si>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</si>
  <si>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</si>
  <si>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</si>
  <si>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</si>
  <si>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</si>
  <si>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</si>
  <si>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</si>
  <si>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</si>
  <si>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</si>
  <si>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</si>
  <si>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</si>
  <si>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</si>
  <si>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</si>
  <si>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</si>
  <si>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</si>
  <si>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</si>
  <si>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</si>
  <si>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</si>
  <si>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</si>
  <si>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</si>
  <si>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</si>
  <si>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</si>
  <si>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</si>
  <si>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</si>
  <si>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</si>
  <si>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</si>
  <si>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</si>
  <si>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</si>
  <si>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</si>
  <si>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</si>
  <si>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</si>
  <si>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</si>
  <si>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</si>
  <si>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</si>
  <si>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</si>
  <si>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</si>
  <si>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</si>
  <si>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</si>
  <si>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</si>
  <si>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</si>
  <si>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</si>
  <si>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</si>
  <si>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</si>
  <si>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</si>
  <si>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</si>
  <si>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</si>
  <si>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</si>
  <si>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</si>
  <si>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</si>
  <si>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</si>
  <si>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</si>
  <si>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</si>
  <si>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</si>
  <si>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</si>
  <si>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</si>
  <si>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</si>
  <si>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</si>
  <si>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</si>
  <si>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</si>
  <si>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</si>
  <si>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</si>
  <si>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</si>
  <si>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</si>
  <si>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</si>
  <si>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</si>
  <si>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</si>
  <si>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</si>
  <si>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</si>
  <si>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</si>
  <si>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</si>
  <si>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</si>
  <si>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</si>
  <si>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</si>
  <si>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</si>
  <si>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</si>
  <si>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</si>
  <si>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</si>
  <si>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</si>
  <si>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</si>
  <si>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</si>
  <si>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</si>
  <si>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</si>
  <si>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</si>
  <si>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</si>
  <si>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</si>
  <si>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</si>
  <si>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</si>
  <si>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</si>
  <si>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</si>
  <si>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</si>
  <si>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</si>
  <si>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</si>
  <si>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</si>
  <si>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</si>
  <si>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</si>
  <si>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</si>
  <si>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</si>
  <si>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</si>
  <si>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</si>
  <si>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</si>
  <si>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</si>
  <si>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</si>
  <si>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</si>
  <si>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</si>
  <si>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</si>
  <si>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</si>
  <si>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</si>
  <si>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</si>
  <si>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</si>
  <si>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</si>
  <si>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</si>
  <si>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</si>
  <si>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</si>
  <si>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</si>
  <si>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</si>
  <si>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</si>
  <si>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</si>
  <si>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</si>
  <si>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</si>
  <si>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</si>
  <si>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</si>
  <si>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</si>
  <si>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</si>
  <si>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</si>
  <si>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</si>
  <si>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</si>
  <si>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</si>
  <si>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</si>
  <si>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</si>
  <si>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</si>
  <si>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</si>
  <si>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</si>
  <si>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</si>
  <si>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</si>
  <si>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</si>
  <si>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</si>
  <si>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</si>
  <si>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</si>
  <si>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</si>
  <si>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</si>
  <si>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</si>
  <si>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</si>
  <si>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</si>
  <si>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</si>
  <si>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</si>
  <si>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</si>
  <si>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</si>
  <si>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</si>
  <si>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</si>
  <si>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</si>
  <si>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</si>
  <si>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</si>
  <si>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</si>
  <si>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</si>
  <si>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</si>
  <si>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</si>
  <si>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</si>
  <si>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</si>
  <si>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</si>
  <si>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</si>
  <si>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</si>
  <si>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</si>
  <si>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</si>
  <si>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</si>
  <si>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</si>
  <si>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</si>
  <si>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</si>
  <si>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</si>
  <si>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</si>
  <si>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</si>
  <si>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</si>
  <si>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</si>
  <si>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</si>
  <si>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</si>
  <si>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</si>
  <si>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</si>
  <si>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</si>
  <si>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</si>
  <si>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</si>
  <si>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</si>
  <si>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</si>
  <si>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</si>
  <si>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</si>
  <si>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</si>
  <si>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</si>
  <si>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</si>
  <si>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</si>
  <si>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</si>
  <si>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</si>
  <si>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</si>
  <si>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</si>
  <si>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</si>
  <si>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</si>
  <si>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</si>
  <si>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</si>
  <si>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</si>
  <si>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</si>
  <si>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</si>
  <si>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</si>
  <si>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</si>
  <si>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</si>
  <si>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</si>
  <si>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</si>
  <si>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</si>
  <si>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</si>
  <si>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</si>
  <si>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</si>
  <si>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</si>
  <si>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</si>
  <si>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</si>
  <si>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</si>
  <si>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</si>
  <si>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</si>
  <si>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</si>
  <si>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</si>
  <si>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</si>
  <si>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</si>
  <si>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</si>
  <si>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</si>
  <si>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</si>
  <si>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</si>
  <si>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</si>
  <si>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</si>
  <si>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</si>
  <si>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</si>
  <si>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</si>
  <si>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</si>
  <si>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</si>
  <si>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</si>
  <si>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</si>
  <si>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</si>
  <si>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</si>
  <si>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</si>
  <si>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</si>
  <si>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</si>
  <si>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</si>
  <si>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</si>
  <si>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</si>
  <si>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</si>
  <si>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</si>
  <si>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</si>
  <si>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</si>
  <si>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</si>
  <si>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</si>
  <si>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</si>
  <si>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</si>
  <si>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</si>
  <si>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</si>
  <si>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</si>
  <si>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</si>
  <si>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</si>
  <si>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</si>
  <si>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</si>
  <si>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</si>
  <si>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</si>
  <si>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</si>
  <si>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</si>
  <si>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</si>
  <si>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</si>
  <si>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</si>
  <si>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</si>
  <si>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</si>
  <si>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</si>
  <si>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</si>
  <si>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</si>
  <si>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</si>
  <si>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</si>
  <si>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</si>
  <si>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</si>
  <si>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</si>
  <si>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</si>
  <si>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</si>
  <si>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</si>
  <si>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</si>
  <si>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</si>
  <si>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</si>
  <si>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</si>
  <si>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</si>
  <si>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</si>
  <si>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</si>
  <si>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</si>
  <si>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</si>
  <si>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</si>
  <si>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</si>
  <si>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</si>
  <si>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</si>
  <si>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</si>
  <si>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</si>
  <si>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</si>
  <si>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</si>
  <si>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</si>
  <si>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</si>
  <si>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</si>
  <si>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</si>
  <si>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</si>
  <si>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</si>
  <si>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</si>
  <si>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</si>
  <si>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</si>
  <si>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</si>
  <si>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</si>
  <si>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</si>
  <si>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</si>
  <si>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</si>
  <si>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</si>
  <si>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</si>
  <si>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</si>
  <si>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</si>
  <si>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</si>
  <si>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</si>
  <si>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</si>
  <si>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</si>
  <si>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</si>
  <si>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</si>
  <si>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</si>
  <si>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</si>
  <si>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</si>
  <si>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</si>
  <si>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</si>
  <si>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</si>
  <si>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</si>
  <si>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</si>
  <si>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</si>
  <si>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</si>
  <si>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</si>
  <si>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</si>
  <si>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</si>
  <si>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</si>
  <si>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</si>
  <si>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</si>
  <si>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</si>
  <si>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</si>
  <si>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</si>
  <si>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</si>
  <si>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</si>
  <si>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</si>
  <si>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</si>
  <si>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</si>
  <si>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</si>
  <si>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</si>
  <si>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</si>
  <si>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</si>
  <si>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</si>
  <si>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</si>
  <si>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</si>
  <si>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</si>
  <si>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</si>
  <si>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</si>
  <si>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</si>
  <si>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</si>
  <si>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</si>
  <si>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</si>
  <si>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</si>
  <si>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</si>
  <si>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</si>
  <si>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</si>
  <si>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</si>
  <si>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</si>
  <si>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</si>
  <si>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</si>
  <si>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</si>
  <si>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</si>
  <si>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</si>
  <si>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</si>
  <si>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</si>
  <si>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</si>
  <si>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</si>
  <si>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</si>
  <si>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</si>
  <si>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</si>
  <si>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</si>
  <si>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</si>
  <si>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</si>
  <si>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</si>
  <si>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</si>
  <si>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</si>
  <si>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</si>
  <si>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</si>
  <si>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</si>
  <si>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</si>
  <si>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</si>
  <si>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</si>
  <si>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</si>
  <si>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</si>
  <si>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</si>
  <si>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</si>
  <si>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</si>
  <si>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</si>
  <si>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</si>
  <si>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</si>
  <si>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</si>
  <si>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</si>
  <si>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</si>
  <si>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</si>
  <si>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</si>
  <si>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</si>
  <si>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</si>
  <si>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</si>
  <si>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</si>
  <si>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</si>
  <si>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</si>
  <si>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</si>
  <si>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</si>
  <si>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</si>
  <si>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</si>
  <si>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</si>
  <si>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</si>
  <si>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</si>
  <si>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</si>
  <si>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</si>
  <si>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</si>
  <si>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</si>
  <si>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</si>
  <si>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</si>
  <si>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</si>
  <si>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</si>
  <si>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</si>
  <si>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</si>
  <si>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</si>
  <si>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</si>
  <si>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</si>
  <si>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</si>
  <si>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</si>
  <si>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</si>
  <si>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</si>
  <si>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</si>
  <si>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</si>
  <si>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</si>
  <si>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</si>
  <si>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</si>
  <si>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</si>
  <si>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</si>
  <si>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</si>
  <si>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</si>
  <si>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</si>
  <si>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</si>
  <si>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</si>
  <si>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</si>
  <si>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</si>
  <si>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</si>
  <si>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</si>
  <si>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</si>
  <si>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</si>
  <si>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</si>
  <si>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</si>
  <si>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</si>
  <si>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</si>
  <si>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</si>
  <si>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</si>
  <si>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</si>
  <si>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</si>
  <si>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</si>
  <si>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</si>
  <si>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</si>
  <si>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</si>
  <si>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</si>
  <si>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</si>
  <si>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</si>
  <si>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</si>
  <si>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</si>
  <si>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</si>
  <si>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</si>
  <si>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</si>
  <si>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</si>
  <si>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</si>
  <si>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</si>
  <si>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</si>
  <si>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</si>
  <si>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</si>
  <si>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</si>
  <si>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</si>
  <si>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</si>
  <si>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</si>
  <si>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</si>
  <si>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</si>
  <si>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</si>
  <si>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</si>
  <si>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</si>
  <si>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</si>
  <si>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</si>
  <si>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</si>
  <si>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</si>
  <si>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</si>
  <si>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</si>
  <si>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</si>
  <si>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</si>
  <si>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</si>
  <si>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</si>
  <si>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</si>
  <si>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</si>
  <si>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</si>
  <si>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</si>
  <si>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</si>
  <si>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</si>
  <si>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</si>
  <si>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</si>
  <si>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</si>
  <si>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</si>
  <si>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</si>
  <si>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</si>
  <si>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</si>
  <si>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</si>
  <si>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</si>
  <si>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</si>
  <si>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</si>
  <si>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</si>
  <si>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</si>
  <si>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</si>
  <si>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</si>
  <si>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</si>
  <si>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</si>
  <si>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</si>
  <si>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</si>
  <si>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</si>
  <si>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</si>
  <si>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</si>
  <si>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</si>
  <si>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</si>
  <si>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</si>
  <si>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</si>
  <si>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</si>
  <si>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</si>
  <si>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</si>
  <si>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</si>
  <si>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</si>
  <si>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</si>
  <si>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</si>
  <si>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</si>
  <si>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</si>
  <si>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</si>
  <si>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</si>
  <si>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</si>
  <si>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</si>
  <si>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</si>
  <si>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</si>
  <si>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</si>
  <si>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</si>
  <si>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</si>
  <si>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</si>
  <si>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</si>
  <si>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</si>
  <si>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</si>
  <si>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</si>
  <si>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</si>
  <si>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</si>
  <si>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</si>
  <si>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</si>
  <si>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</si>
  <si>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</si>
  <si>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</si>
  <si>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</si>
  <si>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</si>
  <si>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</si>
  <si>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</si>
  <si>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</si>
  <si>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</si>
  <si>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</si>
  <si>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</si>
  <si>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</si>
  <si>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</si>
  <si>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</si>
  <si>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</si>
  <si>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</si>
  <si>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</si>
  <si>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</si>
  <si>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</si>
  <si>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</si>
  <si>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</si>
  <si>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</si>
  <si>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</si>
  <si>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</si>
  <si>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</si>
  <si>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</si>
  <si>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</si>
  <si>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</si>
  <si>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</si>
  <si>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</si>
  <si>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</si>
  <si>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</si>
  <si>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</si>
  <si>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</si>
  <si>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</si>
  <si>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</si>
  <si>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</si>
  <si>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</si>
  <si>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</si>
  <si>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</si>
  <si>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</si>
  <si>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</si>
  <si>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</si>
  <si>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</si>
  <si>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</si>
  <si>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</si>
  <si>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</si>
  <si>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</si>
  <si>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</si>
  <si>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</si>
  <si>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</si>
  <si>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</si>
  <si>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</si>
  <si>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</si>
  <si>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</si>
  <si>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</si>
  <si>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</si>
  <si>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</si>
  <si>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</si>
  <si>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</si>
  <si>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</si>
  <si>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</si>
  <si>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</si>
  <si>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</si>
  <si>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</si>
  <si>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</si>
  <si>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</si>
  <si>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</si>
  <si>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</si>
  <si>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</si>
  <si>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</si>
  <si>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</si>
  <si>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</si>
  <si>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</si>
  <si>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</si>
  <si>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</si>
  <si>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</si>
  <si>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</si>
  <si>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</si>
  <si>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</si>
  <si>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</si>
  <si>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</si>
  <si>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</si>
  <si>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</si>
  <si>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</si>
  <si>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</si>
  <si>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</si>
  <si>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</si>
  <si>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</si>
  <si>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</si>
  <si>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</si>
  <si>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</si>
  <si>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</si>
  <si>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</si>
  <si>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</si>
  <si>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</si>
  <si>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</si>
  <si>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</si>
  <si>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</si>
  <si>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</si>
  <si>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</si>
  <si>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</si>
  <si>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</si>
  <si>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</si>
  <si>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</si>
  <si>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</si>
  <si>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</si>
  <si>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</si>
  <si>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</si>
  <si>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</si>
  <si>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</si>
  <si>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</si>
  <si>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</si>
  <si>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</si>
  <si>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</si>
  <si>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</si>
  <si>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</si>
  <si>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</si>
  <si>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</si>
  <si>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</si>
  <si>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</si>
  <si>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</si>
  <si>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</si>
  <si>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</si>
  <si>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</si>
  <si>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</si>
  <si>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</si>
  <si>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</si>
  <si>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</si>
  <si>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</si>
  <si>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</si>
  <si>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</si>
  <si>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</si>
  <si>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</si>
  <si>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</si>
  <si>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</si>
  <si>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</si>
  <si>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</si>
  <si>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</si>
  <si>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</si>
  <si>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</si>
  <si>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</si>
  <si>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</si>
  <si>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</si>
  <si>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</si>
  <si>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</si>
  <si>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</si>
  <si>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</si>
  <si>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</si>
  <si>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</si>
  <si>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</si>
  <si>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</si>
  <si>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</si>
  <si>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</si>
  <si>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</si>
  <si>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</si>
  <si>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</si>
  <si>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</si>
  <si>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</si>
  <si>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</si>
  <si>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</si>
  <si>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</si>
  <si>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</si>
  <si>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</si>
  <si>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</si>
  <si>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</si>
  <si>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</si>
  <si>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</si>
  <si>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</si>
  <si>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</si>
  <si>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</si>
  <si>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</si>
  <si>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</si>
  <si>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</si>
  <si>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</si>
  <si>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</si>
  <si>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</si>
  <si>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</si>
  <si>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</si>
  <si>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</si>
  <si>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</si>
  <si>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</si>
  <si>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</si>
  <si>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</si>
  <si>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</si>
  <si>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</si>
  <si>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</si>
  <si>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</si>
  <si>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</si>
  <si>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</si>
  <si>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</si>
  <si>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</si>
  <si>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</si>
  <si>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</si>
  <si>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</si>
  <si>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</si>
  <si>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</si>
  <si>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</si>
  <si>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</si>
  <si>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</si>
  <si>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</si>
  <si>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</si>
  <si>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</si>
  <si>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</si>
  <si>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</si>
  <si>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</si>
  <si>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</si>
  <si>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</si>
  <si>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</si>
  <si>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</si>
  <si>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</si>
  <si>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</si>
  <si>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</si>
  <si>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</si>
  <si>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</si>
  <si>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</si>
  <si>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</si>
  <si>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</si>
  <si>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</si>
  <si>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</si>
  <si>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</si>
  <si>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</si>
  <si>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</si>
  <si>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</si>
  <si>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</si>
  <si>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</si>
  <si>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</si>
  <si>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</si>
  <si>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</si>
  <si>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</si>
  <si>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</si>
  <si>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</si>
  <si>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</si>
  <si>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</si>
  <si>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</si>
  <si>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</si>
  <si>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</si>
  <si>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</si>
  <si>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</si>
  <si>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</si>
  <si>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</si>
  <si>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</si>
  <si>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</si>
  <si>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</si>
  <si>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</si>
  <si>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</si>
  <si>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</si>
  <si>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</si>
  <si>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</si>
  <si>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</si>
  <si>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</si>
  <si>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</si>
  <si>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</si>
  <si>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</si>
  <si>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</si>
  <si>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</si>
  <si>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</si>
  <si>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</si>
  <si>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</si>
  <si>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</si>
  <si>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</si>
  <si>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</si>
  <si>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</si>
  <si>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</si>
  <si>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</si>
  <si>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</si>
  <si>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</si>
  <si>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</si>
  <si>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</si>
  <si>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</si>
  <si>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</si>
  <si>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</si>
  <si>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</si>
  <si>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</si>
  <si>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</si>
  <si>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</si>
  <si>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</si>
  <si>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</si>
  <si>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</si>
  <si>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</si>
  <si>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</si>
  <si>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</si>
  <si>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</si>
  <si>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</si>
  <si>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</si>
  <si>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</si>
  <si>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</si>
  <si>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</si>
  <si>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</si>
  <si>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</si>
  <si>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</si>
  <si>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</si>
  <si>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</si>
  <si>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</si>
  <si>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</si>
  <si>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</si>
  <si>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</si>
  <si>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</si>
  <si>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</si>
  <si>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</si>
  <si>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</si>
  <si>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</si>
  <si>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</si>
  <si>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</si>
  <si>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</si>
  <si>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</si>
  <si>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</si>
  <si>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</si>
  <si>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</si>
  <si>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</si>
  <si>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</si>
  <si>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</si>
  <si>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</si>
  <si>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</si>
  <si>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</si>
  <si>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</si>
  <si>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</si>
  <si>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</si>
  <si>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</si>
  <si>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</si>
  <si>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</si>
  <si>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</si>
  <si>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</si>
  <si>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</si>
  <si>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</si>
  <si>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</si>
  <si>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</si>
  <si>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</si>
  <si>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</si>
  <si>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</si>
  <si>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</si>
  <si>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</si>
  <si>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</si>
  <si>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</si>
  <si>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</si>
  <si>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</si>
  <si>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</si>
  <si>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</si>
  <si>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</si>
  <si>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</si>
  <si>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</si>
  <si>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</si>
  <si>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</si>
  <si>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</si>
  <si>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</si>
  <si>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</si>
  <si>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</si>
  <si>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</si>
  <si>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</si>
  <si>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</si>
  <si>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</si>
  <si>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</si>
  <si>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</si>
  <si>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</si>
  <si>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</si>
  <si>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</si>
  <si>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</si>
  <si>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</si>
  <si>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</si>
  <si>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</si>
  <si>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</si>
  <si>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</si>
  <si>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</si>
  <si>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</si>
  <si>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</si>
  <si>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</si>
  <si>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</si>
  <si>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</si>
  <si>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</si>
  <si>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</si>
  <si>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</si>
  <si>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</si>
  <si>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</si>
  <si>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</si>
  <si>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</si>
  <si>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</si>
  <si>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</si>
  <si>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</si>
  <si>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</si>
  <si>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</si>
  <si>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</si>
  <si>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</si>
  <si>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</si>
  <si>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</si>
  <si>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</si>
  <si>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</si>
  <si>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</si>
  <si>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</si>
  <si>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</si>
  <si>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</si>
  <si>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</si>
  <si>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</si>
  <si>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</si>
  <si>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</si>
  <si>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</si>
  <si>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</si>
  <si>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</si>
  <si>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</si>
  <si>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</si>
  <si>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</si>
  <si>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</si>
  <si>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</si>
  <si>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</si>
  <si>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</si>
  <si>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</si>
  <si>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</si>
  <si>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</si>
  <si>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</si>
  <si>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</si>
  <si>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</si>
  <si>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</si>
  <si>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</si>
  <si>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</si>
  <si>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</si>
  <si>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</si>
  <si>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</si>
  <si>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</si>
  <si>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</si>
  <si>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</si>
  <si>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</si>
  <si>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</si>
  <si>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</si>
  <si>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</si>
  <si>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</si>
  <si>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</si>
  <si>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</si>
  <si>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</si>
  <si>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</si>
  <si>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</si>
  <si>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</si>
  <si>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</si>
  <si>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</si>
  <si>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</si>
  <si>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</si>
  <si>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</si>
  <si>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</si>
  <si>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</si>
  <si>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</si>
  <si>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</si>
  <si>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</si>
  <si>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</si>
  <si>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</si>
  <si>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</si>
  <si>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</si>
  <si>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</si>
  <si>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</si>
  <si>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</si>
  <si>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</si>
  <si>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</si>
  <si>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</si>
  <si>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</si>
  <si>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</si>
  <si>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</si>
  <si>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</si>
  <si>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</si>
  <si>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</si>
  <si>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</si>
  <si>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</si>
  <si>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</si>
  <si>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</si>
  <si>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</si>
  <si>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</si>
  <si>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</si>
  <si>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</si>
  <si>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</si>
  <si>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</si>
  <si>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</si>
  <si>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</si>
  <si>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</si>
  <si>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</si>
  <si>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</si>
  <si>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</si>
  <si>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</si>
  <si>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</si>
  <si>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</si>
  <si>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</si>
  <si>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</si>
  <si>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</si>
  <si>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</si>
  <si>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</si>
  <si>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</si>
  <si>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</si>
  <si>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</si>
  <si>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</si>
  <si>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</si>
  <si>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</si>
  <si>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</si>
  <si>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</si>
  <si>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</si>
  <si>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</si>
  <si>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</si>
  <si>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</si>
  <si>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</si>
  <si>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</si>
  <si>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</si>
  <si>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</si>
  <si>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</si>
  <si>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</si>
  <si>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</si>
  <si>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</si>
  <si>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</si>
  <si>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</si>
  <si>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</si>
  <si>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</si>
  <si>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</si>
  <si>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</si>
  <si>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</si>
  <si>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</si>
  <si>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</si>
  <si>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</si>
  <si>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</si>
  <si>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</si>
  <si>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</si>
  <si>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</si>
  <si>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</si>
  <si>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</si>
  <si>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</si>
  <si>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</si>
  <si>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</si>
  <si>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</si>
  <si>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</si>
  <si>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</si>
  <si>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</si>
  <si>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</si>
  <si>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</si>
  <si>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</si>
  <si>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</si>
  <si>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</si>
  <si>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</si>
  <si>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</si>
  <si>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</si>
  <si>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</si>
  <si>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</si>
  <si>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</si>
  <si>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</si>
  <si>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</si>
  <si>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</si>
  <si>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</si>
  <si>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</si>
  <si>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</si>
  <si>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</si>
  <si>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</si>
  <si>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</si>
  <si>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</si>
  <si>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</si>
  <si>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</si>
  <si>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</si>
  <si>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</si>
  <si>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</si>
  <si>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</si>
  <si>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</si>
  <si>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</si>
  <si>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</si>
  <si>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</si>
  <si>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</si>
  <si>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</si>
  <si>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</si>
  <si>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</si>
  <si>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</si>
  <si>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</si>
  <si>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</si>
  <si>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</si>
  <si>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</si>
  <si>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</si>
  <si>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</si>
  <si>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</si>
  <si>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</si>
  <si>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</si>
  <si>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</si>
  <si>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</si>
  <si>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</si>
  <si>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</si>
  <si>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</si>
  <si>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</si>
  <si>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</si>
  <si>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</si>
  <si>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</si>
  <si>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</si>
  <si>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</si>
  <si>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</si>
  <si>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</si>
  <si>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</si>
  <si>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</si>
  <si>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</si>
  <si>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</si>
  <si>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</si>
  <si>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</si>
  <si>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</si>
  <si>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</si>
  <si>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</si>
  <si>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</si>
  <si>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</si>
  <si>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</si>
  <si>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</si>
  <si>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</si>
  <si>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</si>
  <si>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</si>
  <si>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</si>
  <si>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</si>
  <si>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</si>
  <si>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</si>
  <si>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</si>
  <si>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</si>
  <si>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</si>
  <si>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</si>
  <si>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</si>
  <si>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</si>
  <si>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</si>
  <si>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</si>
  <si>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</si>
  <si>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</si>
  <si>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</si>
  <si>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</si>
  <si>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</si>
  <si>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</si>
  <si>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</si>
  <si>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</si>
  <si>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</si>
  <si>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</si>
  <si>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</si>
  <si>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</si>
  <si>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</si>
  <si>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</si>
  <si>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</si>
  <si>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</si>
  <si>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</si>
  <si>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</si>
  <si>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</si>
  <si>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</si>
  <si>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</si>
  <si>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</si>
  <si>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</si>
  <si>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</si>
  <si>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</si>
  <si>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</si>
  <si>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</si>
  <si>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</si>
  <si>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</si>
  <si>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</si>
  <si>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</si>
  <si>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</si>
  <si>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</si>
  <si>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</si>
  <si>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</si>
  <si>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</si>
  <si>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</si>
  <si>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</si>
  <si>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</si>
  <si>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</si>
  <si>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</si>
  <si>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</si>
  <si>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</si>
  <si>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</si>
  <si>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</si>
  <si>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</si>
  <si>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</si>
  <si>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</si>
  <si>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</si>
  <si>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</si>
  <si>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</si>
  <si>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</si>
  <si>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</si>
  <si>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</si>
  <si>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</si>
  <si>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</si>
  <si>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</si>
  <si>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</si>
  <si>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</si>
  <si>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</si>
  <si>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</si>
  <si>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</si>
  <si>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</si>
  <si>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</si>
  <si>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</si>
  <si>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</si>
  <si>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</si>
  <si>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</si>
  <si>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</si>
  <si>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</si>
  <si>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</si>
  <si>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</si>
  <si>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</si>
  <si>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</si>
  <si>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</si>
  <si>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</si>
  <si>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</si>
  <si>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</si>
  <si>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</si>
  <si>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</si>
  <si>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</si>
  <si>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</si>
  <si>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</si>
  <si>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</si>
  <si>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</si>
  <si>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</si>
  <si>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</si>
  <si>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</si>
  <si>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</si>
  <si>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</si>
  <si>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</si>
  <si>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</si>
  <si>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</si>
  <si>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</si>
  <si>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</si>
  <si>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</si>
  <si>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</si>
  <si>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</si>
  <si>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</si>
  <si>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</si>
  <si>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</si>
  <si>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</si>
  <si>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</si>
  <si>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</si>
  <si>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</si>
  <si>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</si>
  <si>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</si>
  <si>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</si>
  <si>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</si>
  <si>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</si>
  <si>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</si>
  <si>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</si>
  <si>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</si>
  <si>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</si>
  <si>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</si>
  <si>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</si>
  <si>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</si>
  <si>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</si>
  <si>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</si>
  <si>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</si>
  <si>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</si>
  <si>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</si>
  <si>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</si>
  <si>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</si>
  <si>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</si>
  <si>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</si>
  <si>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</si>
  <si>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</si>
  <si>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</si>
  <si>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</si>
  <si>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</si>
  <si>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</si>
  <si>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</si>
  <si>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</si>
  <si>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</si>
  <si>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</si>
  <si>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</si>
  <si>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</si>
  <si>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</si>
  <si>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</si>
  <si>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</si>
  <si>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</si>
  <si>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</si>
  <si>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</si>
  <si>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</si>
  <si>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</si>
  <si>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</si>
  <si>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</si>
  <si>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</si>
  <si>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</si>
  <si>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</si>
  <si>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</si>
  <si>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</si>
  <si>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</si>
  <si>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</si>
  <si>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</si>
  <si>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</si>
  <si>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</si>
  <si>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</si>
  <si>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</si>
  <si>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</si>
  <si>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</si>
  <si>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</si>
  <si>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</si>
  <si>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</si>
  <si>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</si>
  <si>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</si>
  <si>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</si>
  <si>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</si>
  <si>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</si>
  <si>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</si>
  <si>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</si>
  <si>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</si>
  <si>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</si>
  <si>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</si>
  <si>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</si>
  <si>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</si>
  <si>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</si>
  <si>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</si>
  <si>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</si>
  <si>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</si>
  <si>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</si>
  <si>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</si>
  <si>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</si>
  <si>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</si>
  <si>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</si>
  <si>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</si>
  <si>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</si>
  <si>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</si>
  <si>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</si>
  <si>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</si>
  <si>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</si>
  <si>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</si>
  <si>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</si>
  <si>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</si>
  <si>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</si>
  <si>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</si>
  <si>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</si>
  <si>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</si>
  <si>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</si>
  <si>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</si>
  <si>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</si>
  <si>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</si>
  <si>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</si>
  <si>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</si>
  <si>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</si>
  <si>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</si>
  <si>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</si>
  <si>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</si>
  <si>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</si>
  <si>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</si>
  <si>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</si>
  <si>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</si>
  <si>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</si>
  <si>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</si>
  <si>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</si>
  <si>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</si>
  <si>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</si>
  <si>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</si>
  <si>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</si>
  <si>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</si>
  <si>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</si>
  <si>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</si>
  <si>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</si>
  <si>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</si>
  <si>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</si>
  <si>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</si>
  <si>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</si>
  <si>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</si>
  <si>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</si>
  <si>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</si>
  <si>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</si>
  <si>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</si>
  <si>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</si>
  <si>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</si>
  <si>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</si>
  <si>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</si>
  <si>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</si>
  <si>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</si>
  <si>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</si>
  <si>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</si>
  <si>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</si>
  <si>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</si>
  <si>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</si>
  <si>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</si>
  <si>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</si>
  <si>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</si>
  <si>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</si>
  <si>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</si>
  <si>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</si>
  <si>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</si>
  <si>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</si>
  <si>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</si>
  <si>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</si>
  <si>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</si>
  <si>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</si>
  <si>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</si>
  <si>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</si>
  <si>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</si>
  <si>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</si>
  <si>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</si>
  <si>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</si>
  <si>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</si>
  <si>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</si>
  <si>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</si>
  <si>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</si>
  <si>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</si>
  <si>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</si>
  <si>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</si>
  <si>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</si>
  <si>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</si>
  <si>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</si>
  <si>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</si>
  <si>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</si>
  <si>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</si>
  <si>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</si>
  <si>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</si>
  <si>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</si>
  <si>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</si>
  <si>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</si>
  <si>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</si>
  <si>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</si>
  <si>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</si>
  <si>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</si>
  <si>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</si>
  <si>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</si>
  <si>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</si>
  <si>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</si>
  <si>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</si>
  <si>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</si>
  <si>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</si>
  <si>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</si>
  <si>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</si>
  <si>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</si>
  <si>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</si>
  <si>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</si>
  <si>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</si>
  <si>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</si>
  <si>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</si>
  <si>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</si>
  <si>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</si>
  <si>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</si>
  <si>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</si>
  <si>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</si>
  <si>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</si>
  <si>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</si>
  <si>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</si>
  <si>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</si>
  <si>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</si>
  <si>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</si>
  <si>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</si>
  <si>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</si>
  <si>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</si>
  <si>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</si>
  <si>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</si>
  <si>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</si>
  <si>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</si>
  <si>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</si>
  <si>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</si>
  <si>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</si>
  <si>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</si>
  <si>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</si>
  <si>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</si>
  <si>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</si>
  <si>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</si>
  <si>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</si>
  <si>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</si>
  <si>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</si>
  <si>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</si>
  <si>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</si>
  <si>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</si>
  <si>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</si>
  <si>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</si>
  <si>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</si>
  <si>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</si>
  <si>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</si>
  <si>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</si>
  <si>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</si>
  <si>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</si>
  <si>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</si>
  <si>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</si>
  <si>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</si>
  <si>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</si>
  <si>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</si>
  <si>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</si>
  <si>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</si>
  <si>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</si>
  <si>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</si>
  <si>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</si>
  <si>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</si>
  <si>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</si>
  <si>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</si>
  <si>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</si>
  <si>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</si>
  <si>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</si>
  <si>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</si>
  <si>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</si>
  <si>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</si>
  <si>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</si>
  <si>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</si>
  <si>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</si>
  <si>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</si>
  <si>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</si>
  <si>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</si>
  <si>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</si>
  <si>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</si>
  <si>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</si>
  <si>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</si>
  <si>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</si>
  <si>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</si>
  <si>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</si>
  <si>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</si>
  <si>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</si>
  <si>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</si>
  <si>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</si>
  <si>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</si>
  <si>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</si>
  <si>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</si>
  <si>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</si>
  <si>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</si>
  <si>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</si>
  <si>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</si>
  <si>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</si>
  <si>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</si>
  <si>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</si>
  <si>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</si>
  <si>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</si>
  <si>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</si>
  <si>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</si>
  <si>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</si>
  <si>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</si>
  <si>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</si>
  <si>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</si>
  <si>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</si>
  <si>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</si>
  <si>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</si>
  <si>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</si>
  <si>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</si>
  <si>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</si>
  <si>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</si>
  <si>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</si>
  <si>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</si>
  <si>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</si>
  <si>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</si>
  <si>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</si>
  <si>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</si>
  <si>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</si>
  <si>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</si>
  <si>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</si>
  <si>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</si>
  <si>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</si>
  <si>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</si>
  <si>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</si>
  <si>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</si>
  <si>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</si>
  <si>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</si>
  <si>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</si>
  <si>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</si>
  <si>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</si>
  <si>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</si>
  <si>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</si>
  <si>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</si>
  <si>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</si>
  <si>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</si>
  <si>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</si>
  <si>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</si>
  <si>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</si>
  <si>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</si>
  <si>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</si>
  <si>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</si>
  <si>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</si>
  <si>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</si>
  <si>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</si>
  <si>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</si>
  <si>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</si>
  <si>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</si>
  <si>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</si>
  <si>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</si>
  <si>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</si>
  <si>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</si>
  <si>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</si>
  <si>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</si>
  <si>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</si>
  <si>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</si>
  <si>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</si>
  <si>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</si>
  <si>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</si>
  <si>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</si>
  <si>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</si>
  <si>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</si>
  <si>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</si>
  <si>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</si>
  <si>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</si>
  <si>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</si>
  <si>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</si>
  <si>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</si>
  <si>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</si>
  <si>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</si>
  <si>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</si>
  <si>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</si>
  <si>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</si>
  <si>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</si>
  <si>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</si>
  <si>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</si>
  <si>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</si>
  <si>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</si>
  <si>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</si>
  <si>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</si>
  <si>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</si>
  <si>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</si>
  <si>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</si>
  <si>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</si>
  <si>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</si>
  <si>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</si>
  <si>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</si>
  <si>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</si>
  <si>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</si>
  <si>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</si>
  <si>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</si>
  <si>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</si>
  <si>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</si>
  <si>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</si>
  <si>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</si>
  <si>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</si>
  <si>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</si>
  <si>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</si>
  <si>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</si>
  <si>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</si>
  <si>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</si>
  <si>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</si>
  <si>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</si>
  <si>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</si>
  <si>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</si>
  <si>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</si>
  <si>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</si>
  <si>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</si>
  <si>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</si>
  <si>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</si>
  <si>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</si>
  <si>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</si>
  <si>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</si>
  <si>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</si>
  <si>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</si>
  <si>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</si>
  <si>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</si>
  <si>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</si>
  <si>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</si>
  <si>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</si>
  <si>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</si>
  <si>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</si>
  <si>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</si>
  <si>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</si>
  <si>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</si>
  <si>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</si>
  <si>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</si>
  <si>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</si>
  <si>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</si>
  <si>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</si>
  <si>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</si>
  <si>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</si>
  <si>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</si>
  <si>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</si>
  <si>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</si>
  <si>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</si>
  <si>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</si>
  <si>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</si>
  <si>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</si>
  <si>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</si>
  <si>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</si>
  <si>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</si>
  <si>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</si>
  <si>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</si>
  <si>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</si>
  <si>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</si>
  <si>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</si>
  <si>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</si>
  <si>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</si>
  <si>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</si>
  <si>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</si>
  <si>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</si>
  <si>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</si>
  <si>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</si>
  <si>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</si>
  <si>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</si>
  <si>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</si>
  <si>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</si>
  <si>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</si>
  <si>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</si>
  <si>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</si>
  <si>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</si>
  <si>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</si>
  <si>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</si>
  <si>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</si>
  <si>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</si>
  <si>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</si>
  <si>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</si>
  <si>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</si>
  <si>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</si>
  <si>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</si>
  <si>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</si>
  <si>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</si>
  <si>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</si>
  <si>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</si>
  <si>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</si>
  <si>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</si>
  <si>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</si>
  <si>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</si>
  <si>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</si>
  <si>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</si>
  <si>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</si>
  <si>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</si>
  <si>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</si>
  <si>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</si>
  <si>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</si>
  <si>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</si>
  <si>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</si>
  <si>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</si>
  <si>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</si>
  <si>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</si>
  <si>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</si>
  <si>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</si>
  <si>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</si>
  <si>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</si>
  <si>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</si>
  <si>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</si>
  <si>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</si>
  <si>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</si>
  <si>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</si>
  <si>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</si>
  <si>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</si>
  <si>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</si>
  <si>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</si>
  <si>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</si>
  <si>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</si>
  <si>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</si>
  <si>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</si>
  <si>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</si>
  <si>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</si>
  <si>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</si>
  <si>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</si>
  <si>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</si>
  <si>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</si>
  <si>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</si>
  <si>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</si>
  <si>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</si>
  <si>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</si>
  <si>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</si>
  <si>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</si>
  <si>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</si>
  <si>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</si>
  <si>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</si>
  <si>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</si>
  <si>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</si>
  <si>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</si>
  <si>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</si>
  <si>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</si>
  <si>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</si>
  <si>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</si>
  <si>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</si>
  <si>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</si>
  <si>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</si>
  <si>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</si>
  <si>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</si>
  <si>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</si>
  <si>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</si>
  <si>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</si>
  <si>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</si>
  <si>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</si>
  <si>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</si>
  <si>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</si>
  <si>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</si>
  <si>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</si>
  <si>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</si>
  <si>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</si>
  <si>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</si>
  <si>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</si>
  <si>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</si>
  <si>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</si>
  <si>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</si>
  <si>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</si>
  <si>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</si>
  <si>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</si>
  <si>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</si>
  <si>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</si>
  <si>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</si>
  <si>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</si>
  <si>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</si>
  <si>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</si>
  <si>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</si>
  <si>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</si>
  <si>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</si>
  <si>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</si>
  <si>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</si>
  <si>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</si>
  <si>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</si>
  <si>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</si>
  <si>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</si>
  <si>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</si>
  <si>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</si>
  <si>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</si>
  <si>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</si>
  <si>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</si>
  <si>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</si>
  <si>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</si>
  <si>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</si>
  <si>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</si>
  <si>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</si>
  <si>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</si>
  <si>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</si>
  <si>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</si>
  <si>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</si>
  <si>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</si>
  <si>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</si>
  <si>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</si>
  <si>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</si>
  <si>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</si>
  <si>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</si>
  <si>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</si>
  <si>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</si>
  <si>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</si>
  <si>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</si>
  <si>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</si>
  <si>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</si>
  <si>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</si>
  <si>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</si>
  <si>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</si>
  <si>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</si>
  <si>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</si>
  <si>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</si>
  <si>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</si>
  <si>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</si>
  <si>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</si>
  <si>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</si>
  <si>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</si>
  <si>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</si>
  <si>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</si>
  <si>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</si>
  <si>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</si>
  <si>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</si>
  <si>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</si>
  <si>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</si>
  <si>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</si>
  <si>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</si>
  <si>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</si>
  <si>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</si>
  <si>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</si>
  <si>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</si>
  <si>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</si>
  <si>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</si>
  <si>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</si>
  <si>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</si>
  <si>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</si>
  <si>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</si>
  <si>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</si>
  <si>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</si>
  <si>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</si>
  <si>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</si>
  <si>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</si>
  <si>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</si>
  <si>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</si>
  <si>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</si>
  <si>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</si>
  <si>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</si>
  <si>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</si>
  <si>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</si>
  <si>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</si>
  <si>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</si>
  <si>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</si>
  <si>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</si>
  <si>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</si>
  <si>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</si>
  <si>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</si>
  <si>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</si>
  <si>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</si>
  <si>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</si>
  <si>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</si>
  <si>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</si>
  <si>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</si>
  <si>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</si>
  <si>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</si>
  <si>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</si>
  <si>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</si>
  <si>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</si>
  <si>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</si>
  <si>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</si>
  <si>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</si>
  <si>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</si>
  <si>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</si>
  <si>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</si>
  <si>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</si>
  <si>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</si>
  <si>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</si>
  <si>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</si>
  <si>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</si>
  <si>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</si>
  <si>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</si>
  <si>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</si>
  <si>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</si>
  <si>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</si>
  <si>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</si>
  <si>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</si>
  <si>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</si>
  <si>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</si>
  <si>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</si>
  <si>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</si>
  <si>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</si>
  <si>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</si>
  <si>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</si>
  <si>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</si>
  <si>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</si>
  <si>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</si>
  <si>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</si>
  <si>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</si>
  <si>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</si>
  <si>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</si>
  <si>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</si>
  <si>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</si>
  <si>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</si>
  <si>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</si>
  <si>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</si>
  <si>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</si>
  <si>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</si>
  <si>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</si>
  <si>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</si>
  <si>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</si>
  <si>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</si>
  <si>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</si>
  <si>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</si>
  <si>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</si>
  <si>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</si>
  <si>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</si>
  <si>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</si>
  <si>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</si>
  <si>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</si>
  <si>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</si>
  <si>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</si>
  <si>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</si>
  <si>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</si>
  <si>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</si>
  <si>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</si>
  <si>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</si>
  <si>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</si>
  <si>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</si>
  <si>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</si>
  <si>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</si>
  <si>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</si>
  <si>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</si>
  <si>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</si>
  <si>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</si>
  <si>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</si>
  <si>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</si>
  <si>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</si>
  <si>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</si>
  <si>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</si>
  <si>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</si>
  <si>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</si>
  <si>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</si>
  <si>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</si>
  <si>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</si>
  <si>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</si>
  <si>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</si>
  <si>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</si>
  <si>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</si>
  <si>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</si>
  <si>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</si>
  <si>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</si>
  <si>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</si>
  <si>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</si>
  <si>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</si>
  <si>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</si>
  <si>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</si>
  <si>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</si>
  <si>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</si>
  <si>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</si>
  <si>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</si>
  <si>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</si>
  <si>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</si>
  <si>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</si>
  <si>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</si>
  <si>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</si>
  <si>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</si>
  <si>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</si>
  <si>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</si>
  <si>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</si>
  <si>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</si>
  <si>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</si>
  <si>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</si>
  <si>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</si>
  <si>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</si>
  <si>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</si>
  <si>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</si>
  <si>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</si>
  <si>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</si>
  <si>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</si>
  <si>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</si>
  <si>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</si>
  <si>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</si>
  <si>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</si>
  <si>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</si>
  <si>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</si>
  <si>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</si>
  <si>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</si>
  <si>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</si>
  <si>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</si>
  <si>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</si>
  <si>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</si>
  <si>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</si>
  <si>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</si>
  <si>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</si>
  <si>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</si>
  <si>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</si>
  <si>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</si>
  <si>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</si>
  <si>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</si>
  <si>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</si>
  <si>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</si>
  <si>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</si>
  <si>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</si>
  <si>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</si>
  <si>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</si>
  <si>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</si>
  <si>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</si>
  <si>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</si>
  <si>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</si>
  <si>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</si>
  <si>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</si>
  <si>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</si>
  <si>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</si>
  <si>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</si>
  <si>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</si>
  <si>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</si>
  <si>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</si>
  <si>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</si>
  <si>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</si>
  <si>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</si>
  <si>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</si>
  <si>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</si>
  <si>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</si>
  <si>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</si>
  <si>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</si>
  <si>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</si>
  <si>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</si>
  <si>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</si>
  <si>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</si>
  <si>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</si>
  <si>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</si>
  <si>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</si>
  <si>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</si>
  <si>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</si>
  <si>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</si>
  <si>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</si>
  <si>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</si>
  <si>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</si>
  <si>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</si>
  <si>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</si>
  <si>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</si>
  <si>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</si>
  <si>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</si>
  <si>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</si>
  <si>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</si>
  <si>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</si>
  <si>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</si>
  <si>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</si>
  <si>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</si>
  <si>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</si>
  <si>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</si>
  <si>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</si>
  <si>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</si>
  <si>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</si>
  <si>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</si>
  <si>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</si>
  <si>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</si>
  <si>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</si>
  <si>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</si>
  <si>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</si>
  <si>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</si>
  <si>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</si>
  <si>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</si>
  <si>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</si>
  <si>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</si>
  <si>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</si>
  <si>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</si>
  <si>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</si>
  <si>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</si>
  <si>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</si>
  <si>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</si>
  <si>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</si>
  <si>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</si>
  <si>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</si>
  <si>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</si>
  <si>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</si>
  <si>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</si>
  <si>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</si>
  <si>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</si>
  <si>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</si>
  <si>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</si>
  <si>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</si>
  <si>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</si>
  <si>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</si>
  <si>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</si>
  <si>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</si>
  <si>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</si>
  <si>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</si>
  <si>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</si>
  <si>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</si>
  <si>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</si>
  <si>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</si>
  <si>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</si>
  <si>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</si>
  <si>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</si>
  <si>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</si>
  <si>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</si>
  <si>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</si>
  <si>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</si>
  <si>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</si>
  <si>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</si>
  <si>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</si>
  <si>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</si>
  <si>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</si>
  <si>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</si>
  <si>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</si>
  <si>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</si>
  <si>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</si>
  <si>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</si>
  <si>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</si>
  <si>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</si>
  <si>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</si>
  <si>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</si>
  <si>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</si>
  <si>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</si>
  <si>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</si>
  <si>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</si>
  <si>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</si>
  <si>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</si>
  <si>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</si>
  <si>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</si>
  <si>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</si>
  <si>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</si>
  <si>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</si>
  <si>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</si>
  <si>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</si>
  <si>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</si>
  <si>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</si>
  <si>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</si>
  <si>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</si>
  <si>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</si>
  <si>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</si>
  <si>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</si>
  <si>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</si>
  <si>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</si>
  <si>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</si>
  <si>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</si>
  <si>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</si>
  <si>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</si>
  <si>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</si>
  <si>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</si>
  <si>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</si>
  <si>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</si>
  <si>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</si>
  <si>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</si>
  <si>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</si>
  <si>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</si>
  <si>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</si>
  <si>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</si>
  <si>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</si>
  <si>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</si>
  <si>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</si>
  <si>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</si>
  <si>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</si>
  <si>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</si>
  <si>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</si>
  <si>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</si>
  <si>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</si>
  <si>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</si>
  <si>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</si>
  <si>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</si>
  <si>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</si>
  <si>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</si>
  <si>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</si>
  <si>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</si>
  <si>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</si>
  <si>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</si>
  <si>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</si>
  <si>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</si>
  <si>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</si>
  <si>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</si>
  <si>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</si>
  <si>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</si>
  <si>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</si>
  <si>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</si>
  <si>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</si>
  <si>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</si>
  <si>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</si>
  <si>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</si>
  <si>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</si>
  <si>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</si>
  <si>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</si>
  <si>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</si>
  <si>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</si>
  <si>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</si>
  <si>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</si>
  <si>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</si>
  <si>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</si>
  <si>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</si>
  <si>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</si>
  <si>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</si>
  <si>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</si>
  <si>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</si>
  <si>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</si>
  <si>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</si>
  <si>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</si>
  <si>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</si>
  <si>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</si>
  <si>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</si>
  <si>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</si>
  <si>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</si>
  <si>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</si>
  <si>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</si>
  <si>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</si>
  <si>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</si>
  <si>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</si>
  <si>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</si>
  <si>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</si>
  <si>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</si>
  <si>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</si>
  <si>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</si>
  <si>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</si>
  <si>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</si>
  <si>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</si>
  <si>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</si>
  <si>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</si>
  <si>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</si>
  <si>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</si>
  <si>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</si>
  <si>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</si>
  <si>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</si>
  <si>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</si>
  <si>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</si>
  <si>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</si>
  <si>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</si>
  <si>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</si>
  <si>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</si>
  <si>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</si>
  <si>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</si>
  <si>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</si>
  <si>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</si>
  <si>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</si>
  <si>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</si>
  <si>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</si>
  <si>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</si>
  <si>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</si>
  <si>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</si>
  <si>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</si>
  <si>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</si>
  <si>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</si>
  <si>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</si>
  <si>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</si>
  <si>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</si>
  <si>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</si>
  <si>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</si>
  <si>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</si>
  <si>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</si>
  <si>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</si>
  <si>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</si>
  <si>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</si>
  <si>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</si>
  <si>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</si>
  <si>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</si>
  <si>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</si>
  <si>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</si>
  <si>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</si>
  <si>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</si>
  <si>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</si>
  <si>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</si>
  <si>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</si>
  <si>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</si>
  <si>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</si>
  <si>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</si>
  <si>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</si>
  <si>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</si>
  <si>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</si>
  <si>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</si>
  <si>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</si>
  <si>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</si>
  <si>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</si>
  <si>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</si>
  <si>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</si>
  <si>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</si>
  <si>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</si>
  <si>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</si>
  <si>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</si>
  <si>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</si>
  <si>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</si>
  <si>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</si>
  <si>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</si>
  <si>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</si>
  <si>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</si>
  <si>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</si>
  <si>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</si>
  <si>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</si>
  <si>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</si>
  <si>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</si>
  <si>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</si>
  <si>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</si>
  <si>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</si>
  <si>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</si>
  <si>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</si>
  <si>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</si>
  <si>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</si>
  <si>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</si>
  <si>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</si>
  <si>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</si>
  <si>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</si>
  <si>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</si>
  <si>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</si>
  <si>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</si>
  <si>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</si>
  <si>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</si>
  <si>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</si>
  <si>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</si>
  <si>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</si>
  <si>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</si>
  <si>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</si>
  <si>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</si>
  <si>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</si>
  <si>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</si>
  <si>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</si>
  <si>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</si>
  <si>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</si>
  <si>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</si>
  <si>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</si>
  <si>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</si>
  <si>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</si>
  <si>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</si>
  <si>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</si>
  <si>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</si>
  <si>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</si>
  <si>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</si>
  <si>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</si>
  <si>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</si>
  <si>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</si>
  <si>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</si>
  <si>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</si>
  <si>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</si>
  <si>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</si>
  <si>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</si>
  <si>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</si>
  <si>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</si>
  <si>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</si>
  <si>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</si>
  <si>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</si>
  <si>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</si>
  <si>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</si>
  <si>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</si>
  <si>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</si>
  <si>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</si>
  <si>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</si>
  <si>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</si>
  <si>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</si>
  <si>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</si>
  <si>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</si>
  <si>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</si>
  <si>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</si>
  <si>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</si>
  <si>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</si>
  <si>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</si>
  <si>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</si>
  <si>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</si>
  <si>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</si>
  <si>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</si>
  <si>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</si>
  <si>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</si>
  <si>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</si>
  <si>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</si>
  <si>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</si>
  <si>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</si>
  <si>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</si>
  <si>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</si>
  <si>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</si>
  <si>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</si>
  <si>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</si>
  <si>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</si>
  <si>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</si>
  <si>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</si>
  <si>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</si>
  <si>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</si>
  <si>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</si>
  <si>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</si>
  <si>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</si>
  <si>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</si>
  <si>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</si>
  <si>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</si>
  <si>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</si>
  <si>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</si>
  <si>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</si>
  <si>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</si>
  <si>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</si>
  <si>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</si>
  <si>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</si>
  <si>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</si>
  <si>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</si>
  <si>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</si>
  <si>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</si>
  <si>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</si>
  <si>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</si>
  <si>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</si>
  <si>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</si>
  <si>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</si>
  <si>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</si>
  <si>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</si>
  <si>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</si>
  <si>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</si>
  <si>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</si>
  <si>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</si>
  <si>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</si>
  <si>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</si>
  <si>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</si>
  <si>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</si>
  <si>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</si>
  <si>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</si>
  <si>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</si>
  <si>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</si>
  <si>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</si>
  <si>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</si>
  <si>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</si>
  <si>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</si>
  <si>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</si>
  <si>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</si>
  <si>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</si>
  <si>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</si>
  <si>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</si>
  <si>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</si>
  <si>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</si>
  <si>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</si>
  <si>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</si>
  <si>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</si>
  <si>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</si>
  <si>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</si>
  <si>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</si>
  <si>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</si>
  <si>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</si>
  <si>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</si>
  <si>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</si>
  <si>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</si>
  <si>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</si>
  <si>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</si>
  <si>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</si>
  <si>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</si>
  <si>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</si>
  <si>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</si>
  <si>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</si>
  <si>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</si>
  <si>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</si>
  <si>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</si>
  <si>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</si>
  <si>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</si>
  <si>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</si>
  <si>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</si>
  <si>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</si>
  <si>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</si>
  <si>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</si>
  <si>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</si>
  <si>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</si>
  <si>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</si>
  <si>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</si>
  <si>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</si>
  <si>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</si>
  <si>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</si>
  <si>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</si>
  <si>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</si>
  <si>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</si>
  <si>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</si>
  <si>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</si>
  <si>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</si>
  <si>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</si>
  <si>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</si>
  <si>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</si>
  <si>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</si>
  <si>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</si>
  <si>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</si>
  <si>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</si>
  <si>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</si>
  <si>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</si>
  <si>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</si>
  <si>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</si>
  <si>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</si>
  <si>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</si>
  <si>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</si>
  <si>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</si>
  <si>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</si>
  <si>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</si>
  <si>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</si>
  <si>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</si>
  <si>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</si>
  <si>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</si>
  <si>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</si>
  <si>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</si>
  <si>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</si>
  <si>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</si>
  <si>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</si>
  <si>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</si>
  <si>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</si>
  <si>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</si>
  <si>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</si>
  <si>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</si>
  <si>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</si>
  <si>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</si>
  <si>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</si>
  <si>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</si>
  <si>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</si>
  <si>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</si>
  <si>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</si>
  <si>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</si>
  <si>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</si>
  <si>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</si>
  <si>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</si>
  <si>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</si>
  <si>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</si>
  <si>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</si>
  <si>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</si>
  <si>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</si>
  <si>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</si>
  <si>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</si>
  <si>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</si>
  <si>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</si>
  <si>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</si>
  <si>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</si>
  <si>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</si>
  <si>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</si>
  <si>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</si>
  <si>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</si>
  <si>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</si>
  <si>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</si>
  <si>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</si>
  <si>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</si>
  <si>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</si>
  <si>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</si>
  <si>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</si>
  <si>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</si>
  <si>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</si>
  <si>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</si>
  <si>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</si>
  <si>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</si>
  <si>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</si>
  <si>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</si>
  <si>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</si>
  <si>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</si>
  <si>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</si>
  <si>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</si>
  <si>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</si>
  <si>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</si>
  <si>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</si>
  <si>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</si>
  <si>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</si>
  <si>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</si>
  <si>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</si>
  <si>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</si>
  <si>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</si>
  <si>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</si>
  <si>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</si>
  <si>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</si>
  <si>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</si>
  <si>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</si>
  <si>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</si>
  <si>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</si>
  <si>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</si>
  <si>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</si>
  <si>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</si>
  <si>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</si>
  <si>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</si>
  <si>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</si>
  <si>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</si>
  <si>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</si>
  <si>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</si>
  <si>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</si>
  <si>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</si>
  <si>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</si>
  <si>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</si>
  <si>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</si>
  <si>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</si>
  <si>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</si>
  <si>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</si>
  <si>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</si>
  <si>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</si>
  <si>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</si>
  <si>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</si>
  <si>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</si>
  <si>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</si>
  <si>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</si>
  <si>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</si>
  <si>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</si>
  <si>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</si>
  <si>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</si>
  <si>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</si>
  <si>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</si>
  <si>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</si>
  <si>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</si>
  <si>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</si>
  <si>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</si>
  <si>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</si>
  <si>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</si>
  <si>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</si>
  <si>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</si>
  <si>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</si>
  <si>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</si>
  <si>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</si>
  <si>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</si>
  <si>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</si>
  <si>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</si>
  <si>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</si>
  <si>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</si>
  <si>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</si>
  <si>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</si>
  <si>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</si>
  <si>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</si>
  <si>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</si>
  <si>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</si>
  <si>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</si>
  <si>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</si>
  <si>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</si>
  <si>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</si>
  <si>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</si>
  <si>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</si>
  <si>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</si>
  <si>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</si>
  <si>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</si>
  <si>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</si>
  <si>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</si>
  <si>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</si>
  <si>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</si>
  <si>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</si>
  <si>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</si>
  <si>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</si>
  <si>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</si>
  <si>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</si>
  <si>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</si>
  <si>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</si>
  <si>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</si>
  <si>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</si>
  <si>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</si>
  <si>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</si>
  <si>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</si>
  <si>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</si>
  <si>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</si>
  <si>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</si>
  <si>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</si>
  <si>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</si>
  <si>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</si>
  <si>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</si>
  <si>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</si>
  <si>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</si>
  <si>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</si>
  <si>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</si>
  <si>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</si>
  <si>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</si>
  <si>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</si>
  <si>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</si>
  <si>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</si>
  <si>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</si>
  <si>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</si>
  <si>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</si>
  <si>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</si>
  <si>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</si>
  <si>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</si>
  <si>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</si>
  <si>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</si>
  <si>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</si>
  <si>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</si>
  <si>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</si>
  <si>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</si>
  <si>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</si>
  <si>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</si>
  <si>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</si>
  <si>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</si>
  <si>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</si>
  <si>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</si>
  <si>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</si>
  <si>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</si>
  <si>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</si>
  <si>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</si>
  <si>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</si>
  <si>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</si>
  <si>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</si>
  <si>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</si>
  <si>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</si>
  <si>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</si>
  <si>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</si>
  <si>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</si>
  <si>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</si>
  <si>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</si>
  <si>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</si>
  <si>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</si>
  <si>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</si>
  <si>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</si>
  <si>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</si>
  <si>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</si>
  <si>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</si>
  <si>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</si>
  <si>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</si>
  <si>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</si>
  <si>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</si>
  <si>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</si>
  <si>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</si>
  <si>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</si>
  <si>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</si>
  <si>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</si>
  <si>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</si>
  <si>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</si>
  <si>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</si>
  <si>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</si>
  <si>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</si>
  <si>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</si>
  <si>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</si>
  <si>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</si>
  <si>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</si>
  <si>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</si>
  <si>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</si>
  <si>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</si>
  <si>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</si>
  <si>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</si>
  <si>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</si>
  <si>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</si>
  <si>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</si>
  <si>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</si>
  <si>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</si>
  <si>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</si>
  <si>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</si>
  <si>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</si>
  <si>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</si>
  <si>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</si>
  <si>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</si>
  <si>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</si>
  <si>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</si>
  <si>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</si>
  <si>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</si>
  <si>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</si>
  <si>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</si>
  <si>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</si>
  <si>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</si>
  <si>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</si>
  <si>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</si>
  <si>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</si>
  <si>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</si>
  <si>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</si>
  <si>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</si>
  <si>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</si>
  <si>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</si>
  <si>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</si>
  <si>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</si>
  <si>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</si>
  <si>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</si>
  <si>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</si>
  <si>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</si>
  <si>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</si>
  <si>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</si>
  <si>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</si>
  <si>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</si>
  <si>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</si>
  <si>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</si>
  <si>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</si>
  <si>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</si>
  <si>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</si>
  <si>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</si>
  <si>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</si>
  <si>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</si>
  <si>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</si>
  <si>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</si>
  <si>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</si>
  <si>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</si>
  <si>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</si>
  <si>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</si>
  <si>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</si>
  <si>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</si>
  <si>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</si>
  <si>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</si>
  <si>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</si>
  <si>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</si>
  <si>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</si>
  <si>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</si>
  <si>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</si>
  <si>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</si>
  <si>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</si>
  <si>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</si>
  <si>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</si>
  <si>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</si>
  <si>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</si>
  <si>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</si>
  <si>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</si>
  <si>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</si>
  <si>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</si>
  <si>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</si>
  <si>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</si>
  <si>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</si>
  <si>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</si>
  <si>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</si>
  <si>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</si>
  <si>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</si>
  <si>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</si>
  <si>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</si>
  <si>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</si>
  <si>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</si>
  <si>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</si>
  <si>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</si>
  <si>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</si>
  <si>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</si>
  <si>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</si>
  <si>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</si>
  <si>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</si>
  <si>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</si>
  <si>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</si>
  <si>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</si>
  <si>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</si>
  <si>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</si>
  <si>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</si>
  <si>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</si>
  <si>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</si>
  <si>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</si>
  <si>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</si>
  <si>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</si>
  <si>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</si>
  <si>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</si>
  <si>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</si>
  <si>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</si>
  <si>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</si>
  <si>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</si>
  <si>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</si>
  <si>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</si>
  <si>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</si>
  <si>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</si>
  <si>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</si>
  <si>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</si>
  <si>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</si>
  <si>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</si>
  <si>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</si>
  <si>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</si>
  <si>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</si>
  <si>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</si>
  <si>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</si>
  <si>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</si>
  <si>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</si>
  <si>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</si>
  <si>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</si>
  <si>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</si>
  <si>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</si>
  <si>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</si>
  <si>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</si>
  <si>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</si>
  <si>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</si>
  <si>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</si>
  <si>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</si>
  <si>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</si>
  <si>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</si>
  <si>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</si>
  <si>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</si>
  <si>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</si>
  <si>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</si>
  <si>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</si>
  <si>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</si>
  <si>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</si>
  <si>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</si>
  <si>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</si>
  <si>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</si>
  <si>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</si>
  <si>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</si>
  <si>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</si>
  <si>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</si>
  <si>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</si>
  <si>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</si>
  <si>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</si>
  <si>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</si>
  <si>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</si>
  <si>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</si>
  <si>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</si>
  <si>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</si>
  <si>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</si>
  <si>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</si>
  <si>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</si>
  <si>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</si>
  <si>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</si>
  <si>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</si>
  <si>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</si>
  <si>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</si>
  <si>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</si>
  <si>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</si>
  <si>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</si>
  <si>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</si>
  <si>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</si>
  <si>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</si>
  <si>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</si>
  <si>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</si>
  <si>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</si>
  <si>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</si>
  <si>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</si>
  <si>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</si>
  <si>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</si>
  <si>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</si>
  <si>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</si>
  <si>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</si>
  <si>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</si>
  <si>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</si>
  <si>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</si>
  <si>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</si>
  <si>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</si>
  <si>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</si>
  <si>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</si>
  <si>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</si>
  <si>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</si>
  <si>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</si>
  <si>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</si>
  <si>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</si>
  <si>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</si>
  <si>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</si>
  <si>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</si>
  <si>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</si>
  <si>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</si>
  <si>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</si>
  <si>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</si>
  <si>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</si>
  <si>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</si>
  <si>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</si>
  <si>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</si>
  <si>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</si>
  <si>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</si>
  <si>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</si>
  <si>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</si>
  <si>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</si>
  <si>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</si>
  <si>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</si>
  <si>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</si>
  <si>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</si>
  <si>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</si>
  <si>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</si>
  <si>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</si>
  <si>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</si>
  <si>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</si>
  <si>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</si>
  <si>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</si>
  <si>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</si>
  <si>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</si>
  <si>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</si>
  <si>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</si>
  <si>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</si>
  <si>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</si>
  <si>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</si>
  <si>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</si>
  <si>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</si>
  <si>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</si>
  <si>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</si>
  <si>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</si>
  <si>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</si>
  <si>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</si>
  <si>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</si>
  <si>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</si>
  <si>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</si>
  <si>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</si>
  <si>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</si>
  <si>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</si>
  <si>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</si>
  <si>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</si>
  <si>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</si>
  <si>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</si>
  <si>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</si>
  <si>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</si>
  <si>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</si>
  <si>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</si>
  <si>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</si>
  <si>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</si>
  <si>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</si>
  <si>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</si>
  <si>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</si>
  <si>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</si>
  <si>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</si>
  <si>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</si>
  <si>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</si>
  <si>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</si>
  <si>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</si>
  <si>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</si>
  <si>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</si>
  <si>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</si>
  <si>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</si>
  <si>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</si>
  <si>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</si>
  <si>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</si>
  <si>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</si>
  <si>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</si>
  <si>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</si>
  <si>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</si>
  <si>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</si>
  <si>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</si>
  <si>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</si>
  <si>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</si>
  <si>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</si>
  <si>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</si>
  <si>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</si>
  <si>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</si>
  <si>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</si>
  <si>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</si>
  <si>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</si>
  <si>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</si>
  <si>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</si>
  <si>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</si>
  <si>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</si>
  <si>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</si>
  <si>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</si>
  <si>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</si>
  <si>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</si>
  <si>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</si>
  <si>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</si>
  <si>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</si>
  <si>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</si>
  <si>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</si>
  <si>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</si>
  <si>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</si>
  <si>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</si>
  <si>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</si>
  <si>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</si>
  <si>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</si>
  <si>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</si>
  <si>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</si>
  <si>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</si>
  <si>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</si>
  <si>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</si>
  <si>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</si>
  <si>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</si>
  <si>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</si>
  <si>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</si>
  <si>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</si>
  <si>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</si>
  <si>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</si>
  <si>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</si>
  <si>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</si>
  <si>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</si>
  <si>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</si>
  <si>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</si>
  <si>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</si>
  <si>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</si>
  <si>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</si>
  <si>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</si>
  <si>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</si>
  <si>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</si>
  <si>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</si>
  <si>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</si>
  <si>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</si>
  <si>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</si>
  <si>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</si>
  <si>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</si>
  <si>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</si>
  <si>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</si>
  <si>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</si>
  <si>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</si>
  <si>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</si>
  <si>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</si>
  <si>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</si>
  <si>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</si>
  <si>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</si>
  <si>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</si>
  <si>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</si>
  <si>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</si>
  <si>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</si>
  <si>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</si>
  <si>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</si>
  <si>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</si>
  <si>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</si>
  <si>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</si>
  <si>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</si>
  <si>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</si>
  <si>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</si>
  <si>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</si>
  <si>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</si>
  <si>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</si>
  <si>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</si>
  <si>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</si>
  <si>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</si>
  <si>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</si>
  <si>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</si>
  <si>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</si>
  <si>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</si>
  <si>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</si>
  <si>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</si>
  <si>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</si>
  <si>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</si>
  <si>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</si>
  <si>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</si>
  <si>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</si>
  <si>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</si>
  <si>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</si>
  <si>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</si>
  <si>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</si>
  <si>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</si>
  <si>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</si>
  <si>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</si>
  <si>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</si>
  <si>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</si>
  <si>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</si>
  <si>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</si>
  <si>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</si>
  <si>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</si>
  <si>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</si>
  <si>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</si>
  <si>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</si>
  <si>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</si>
  <si>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</si>
  <si>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</si>
  <si>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</si>
  <si>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</si>
  <si>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</si>
  <si>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</si>
  <si>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</si>
  <si>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</si>
  <si>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</si>
  <si>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</si>
  <si>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</si>
  <si>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</si>
  <si>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</si>
  <si>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</si>
  <si>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</si>
  <si>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</si>
  <si>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</si>
  <si>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</si>
  <si>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</si>
  <si>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</si>
  <si>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</si>
  <si>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</si>
  <si>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</si>
  <si>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</si>
  <si>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</si>
  <si>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</si>
  <si>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</si>
  <si>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</si>
  <si>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</si>
  <si>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</si>
  <si>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</si>
  <si>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</si>
  <si>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</si>
  <si>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</si>
  <si>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</si>
  <si>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</si>
  <si>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</si>
  <si>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</si>
  <si>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</si>
  <si>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</si>
  <si>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</si>
  <si>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</si>
  <si>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</si>
  <si>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</si>
  <si>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</si>
  <si>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</si>
  <si>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</si>
  <si>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</si>
  <si>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</si>
  <si>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</si>
  <si>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</si>
  <si>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</si>
  <si>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</si>
  <si>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</si>
  <si>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</si>
  <si>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</si>
  <si>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</si>
  <si>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</si>
  <si>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</si>
  <si>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</si>
  <si>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</si>
  <si>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</si>
  <si>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</si>
  <si>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</si>
  <si>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</si>
  <si>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</si>
  <si>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</si>
  <si>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</si>
  <si>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</si>
  <si>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</si>
  <si>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</si>
  <si>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</si>
  <si>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</si>
  <si>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</si>
  <si>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</si>
  <si>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</si>
  <si>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</si>
  <si>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</si>
  <si>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</si>
  <si>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</si>
  <si>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</si>
  <si>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</si>
  <si>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</si>
  <si>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</si>
  <si>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</si>
  <si>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</si>
  <si>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</si>
  <si>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</si>
  <si>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</si>
  <si>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</si>
  <si>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</si>
  <si>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</si>
  <si>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</si>
  <si>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</si>
  <si>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</si>
  <si>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</si>
  <si>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</si>
  <si>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</si>
  <si>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</si>
  <si>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</si>
  <si>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</si>
  <si>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</si>
  <si>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</si>
  <si>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</si>
  <si>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</si>
  <si>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</si>
  <si>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</si>
  <si>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</si>
  <si>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</si>
  <si>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</si>
  <si>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</si>
  <si>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</si>
  <si>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</si>
  <si>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</si>
  <si>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</si>
  <si>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</si>
  <si>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</si>
  <si>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</si>
  <si>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</si>
  <si>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</si>
  <si>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</si>
  <si>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</si>
  <si>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</si>
  <si>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</si>
  <si>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</si>
  <si>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</si>
  <si>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</si>
  <si>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</si>
  <si>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</si>
  <si>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</si>
  <si>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</si>
  <si>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</si>
  <si>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</si>
  <si>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</si>
  <si>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</si>
  <si>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</si>
  <si>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</si>
  <si>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</si>
  <si>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</si>
  <si>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</si>
  <si>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</si>
  <si>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</si>
  <si>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</si>
  <si>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</si>
  <si>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</si>
  <si>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</si>
  <si>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</si>
  <si>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</si>
  <si>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</si>
  <si>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</si>
  <si>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</si>
  <si>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</si>
  <si>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</si>
  <si>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</si>
  <si>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</si>
  <si>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</si>
  <si>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</si>
  <si>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</si>
  <si>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</si>
  <si>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</si>
  <si>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</si>
  <si>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</si>
  <si>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</si>
  <si>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</si>
  <si>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</si>
  <si>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</si>
  <si>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</si>
  <si>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</si>
  <si>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</si>
  <si>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</si>
  <si>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</si>
  <si>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</si>
  <si>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</si>
  <si>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</si>
  <si>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</si>
  <si>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</si>
  <si>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</si>
  <si>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</si>
  <si>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</si>
  <si>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</si>
  <si>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</si>
  <si>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</si>
  <si>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</si>
  <si>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</si>
  <si>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</si>
  <si>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</si>
  <si>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</si>
  <si>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</si>
  <si>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</si>
  <si>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</si>
  <si>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</si>
  <si>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</si>
  <si>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</si>
  <si>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</si>
  <si>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</si>
  <si>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</si>
  <si>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</si>
  <si>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</si>
  <si>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</si>
  <si>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</si>
  <si>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</si>
  <si>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</si>
  <si>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</si>
  <si>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</si>
  <si>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</si>
  <si>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</si>
  <si>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</si>
  <si>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</si>
  <si>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</si>
  <si>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</si>
  <si>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</si>
  <si>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</si>
  <si>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</si>
  <si>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</si>
  <si>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</si>
  <si>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</si>
  <si>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</si>
  <si>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</si>
  <si>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</si>
  <si>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</si>
  <si>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</si>
  <si>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</si>
  <si>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</si>
  <si>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</si>
  <si>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</si>
  <si>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</si>
  <si>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</si>
  <si>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</si>
  <si>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</si>
  <si>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</si>
  <si>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</si>
  <si>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</si>
  <si>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</si>
  <si>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</si>
  <si>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</si>
  <si>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</si>
  <si>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</si>
  <si>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</si>
  <si>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</si>
  <si>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</si>
  <si>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</si>
  <si>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</si>
  <si>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</si>
  <si>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</si>
  <si>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</si>
  <si>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</si>
  <si>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</si>
  <si>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</si>
  <si>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</si>
  <si>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</si>
  <si>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</si>
  <si>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</si>
  <si>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</si>
  <si>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</si>
  <si>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</si>
  <si>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</si>
  <si>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</si>
  <si>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</si>
  <si>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</si>
  <si>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</si>
  <si>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</si>
  <si>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</si>
  <si>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</si>
  <si>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</si>
  <si>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</si>
  <si>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</si>
  <si>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</si>
  <si>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</si>
  <si>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</si>
  <si>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</si>
  <si>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</si>
  <si>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</si>
  <si>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</si>
  <si>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</si>
  <si>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</si>
  <si>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</si>
  <si>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</si>
  <si>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</si>
  <si>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</si>
  <si>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</si>
  <si>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</si>
  <si>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</si>
  <si>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</si>
  <si>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</si>
  <si>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</si>
  <si>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</si>
  <si>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</si>
  <si>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</si>
  <si>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</si>
  <si>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</si>
  <si>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</si>
  <si>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</si>
  <si>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</si>
  <si>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</si>
  <si>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</si>
  <si>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</si>
  <si>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</si>
  <si>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</si>
  <si>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</si>
  <si>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</si>
  <si>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</si>
  <si>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</si>
  <si>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</si>
  <si>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</si>
  <si>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</si>
  <si>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</si>
  <si>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</si>
  <si>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</si>
  <si>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</si>
  <si>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</si>
  <si>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</si>
  <si>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</si>
  <si>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</si>
  <si>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</si>
  <si>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</si>
  <si>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</si>
  <si>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</si>
  <si>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</si>
  <si>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</si>
  <si>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</si>
  <si>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</si>
  <si>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</si>
  <si>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</si>
  <si>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</si>
  <si>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</si>
  <si>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</si>
  <si>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</si>
  <si>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</si>
  <si>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</si>
  <si>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</si>
  <si>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</si>
  <si>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</si>
  <si>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</si>
  <si>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</si>
  <si>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</si>
  <si>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</si>
  <si>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</si>
  <si>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</si>
  <si>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</si>
  <si>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</si>
  <si>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</si>
  <si>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</si>
  <si>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</si>
  <si>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</si>
  <si>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</si>
  <si>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</si>
  <si>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</si>
  <si>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</si>
  <si>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</si>
  <si>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</si>
  <si>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</si>
  <si>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</si>
  <si>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</si>
  <si>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</si>
  <si>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</si>
  <si>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</si>
  <si>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</si>
  <si>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</si>
  <si>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</si>
  <si>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</si>
  <si>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</si>
  <si>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</si>
  <si>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</si>
  <si>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</si>
  <si>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</si>
  <si>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</si>
  <si>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</si>
  <si>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</si>
  <si>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</si>
  <si>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</si>
  <si>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</si>
  <si>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</si>
  <si>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</si>
  <si>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</si>
  <si>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</si>
  <si>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</si>
  <si>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</si>
  <si>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</si>
  <si>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</si>
  <si>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</si>
  <si>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</si>
  <si>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</si>
  <si>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</si>
  <si>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</si>
  <si>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</si>
  <si>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</si>
  <si>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</si>
  <si>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</si>
  <si>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</si>
  <si>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</si>
  <si>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</si>
  <si>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</si>
  <si>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</si>
  <si>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</si>
  <si>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</si>
  <si>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</si>
  <si>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</si>
  <si>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</si>
  <si>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</si>
  <si>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</si>
  <si>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</si>
  <si>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</si>
  <si>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</si>
  <si>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</si>
  <si>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</si>
  <si>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</si>
  <si>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</si>
  <si>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</si>
  <si>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</si>
  <si>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</si>
  <si>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</si>
  <si>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</si>
  <si>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</si>
  <si>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</si>
  <si>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</si>
  <si>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</si>
  <si>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</si>
  <si>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</si>
  <si>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</si>
  <si>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</si>
  <si>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</si>
  <si>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</si>
  <si>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</si>
  <si>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</si>
  <si>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</si>
  <si>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</si>
  <si>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</si>
  <si>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</si>
  <si>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</si>
  <si>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</si>
  <si>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</si>
  <si>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</si>
  <si>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</si>
  <si>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</si>
  <si>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</si>
  <si>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</si>
  <si>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</si>
  <si>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</si>
  <si>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</si>
  <si>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</si>
  <si>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</si>
  <si>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</si>
  <si>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</si>
  <si>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</si>
  <si>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</si>
  <si>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</si>
  <si>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</si>
  <si>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</si>
  <si>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</si>
  <si>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</si>
  <si>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</si>
  <si>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</si>
  <si>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</si>
  <si>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</si>
  <si>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</si>
  <si>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</si>
  <si>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</si>
  <si>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</si>
  <si>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</si>
  <si>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</si>
  <si>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</si>
  <si>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</si>
  <si>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</si>
  <si>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</si>
  <si>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</si>
  <si>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</si>
  <si>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</si>
  <si>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</si>
  <si>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</si>
  <si>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</si>
  <si>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</si>
  <si>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</si>
  <si>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</si>
  <si>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</si>
  <si>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</si>
  <si>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</si>
  <si>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</si>
  <si>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</si>
  <si>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</si>
  <si>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</si>
  <si>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</si>
  <si>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</si>
  <si>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</si>
  <si>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</si>
  <si>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</si>
  <si>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</si>
  <si>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</si>
  <si>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</si>
  <si>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</si>
  <si>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</si>
  <si>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</si>
  <si>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</si>
  <si>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</si>
  <si>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</si>
  <si>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</si>
  <si>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</si>
  <si>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</si>
  <si>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</si>
  <si>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</si>
  <si>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</si>
  <si>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</si>
  <si>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</si>
  <si>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</si>
  <si>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</si>
  <si>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</si>
  <si>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</si>
  <si>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</si>
  <si>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</si>
  <si>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</si>
  <si>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</si>
  <si>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</si>
  <si>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</si>
  <si>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</si>
  <si>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</si>
  <si>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</si>
  <si>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</si>
  <si>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</si>
  <si>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</si>
  <si>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</si>
  <si>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</si>
  <si>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</si>
  <si>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</si>
  <si>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</si>
  <si>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</si>
  <si>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</si>
  <si>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</si>
  <si>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</si>
  <si>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</si>
  <si>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</si>
  <si>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</si>
  <si>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</si>
  <si>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</si>
  <si>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</si>
  <si>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</si>
  <si>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</si>
  <si>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</si>
  <si>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</si>
  <si>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</si>
  <si>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</si>
  <si>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</si>
  <si>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</si>
  <si>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</si>
  <si>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</si>
  <si>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</si>
  <si>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</si>
  <si>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</si>
  <si>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</si>
  <si>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</si>
  <si>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</si>
  <si>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</si>
  <si>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</si>
  <si>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</si>
  <si>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</si>
  <si>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</si>
  <si>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</si>
  <si>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</si>
  <si>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</si>
  <si>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</si>
  <si>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</si>
  <si>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</si>
  <si>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</si>
  <si>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</si>
  <si>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</si>
  <si>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</si>
  <si>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</si>
  <si>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</si>
  <si>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</si>
  <si>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</si>
  <si>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</si>
  <si>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</si>
  <si>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</si>
  <si>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</si>
  <si>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</si>
  <si>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</si>
  <si>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</si>
  <si>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</si>
  <si>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</si>
  <si>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</si>
  <si>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</si>
  <si>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</si>
  <si>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</si>
  <si>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</si>
  <si>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</si>
  <si>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</si>
  <si>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</si>
  <si>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</si>
  <si>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</si>
  <si>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</si>
  <si>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</si>
  <si>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</si>
  <si>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</si>
  <si>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</si>
  <si>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</si>
  <si>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</si>
  <si>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</si>
  <si>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</si>
  <si>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</si>
  <si>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</si>
  <si>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</si>
  <si>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</si>
  <si>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</si>
  <si>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</si>
  <si>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</si>
  <si>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</si>
  <si>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</si>
  <si>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</si>
  <si>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</si>
  <si>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</si>
  <si>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</si>
  <si>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</si>
  <si>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</si>
  <si>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</si>
  <si>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</si>
  <si>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</si>
  <si>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</si>
  <si>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</si>
  <si>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</si>
  <si>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</si>
  <si>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</si>
  <si>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</si>
  <si>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</si>
  <si>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</si>
  <si>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</si>
  <si>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</si>
  <si>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</si>
  <si>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</si>
  <si>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</si>
  <si>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</si>
  <si>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</si>
  <si>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</si>
  <si>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</si>
  <si>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</si>
  <si>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</si>
  <si>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</si>
  <si>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</si>
  <si>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</si>
  <si>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</si>
  <si>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</si>
  <si>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</si>
  <si>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</si>
  <si>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</si>
  <si>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</si>
  <si>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</si>
  <si>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</si>
  <si>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</si>
  <si>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</si>
  <si>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</si>
  <si>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</si>
  <si>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</si>
  <si>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</si>
  <si>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</si>
  <si>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</si>
  <si>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</si>
  <si>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</si>
  <si>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</si>
  <si>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</si>
  <si>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</si>
  <si>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</si>
  <si>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</si>
  <si>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</si>
  <si>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</si>
  <si>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</si>
  <si>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</si>
  <si>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</si>
  <si>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</si>
  <si>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</si>
  <si>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</si>
  <si>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</si>
  <si>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</si>
  <si>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</si>
  <si>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</si>
  <si>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</si>
  <si>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</si>
  <si>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</si>
  <si>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</si>
  <si>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</si>
  <si>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</si>
  <si>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</si>
  <si>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</si>
  <si>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</si>
  <si>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</si>
  <si>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</si>
  <si>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</si>
  <si>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</si>
  <si>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</si>
  <si>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</si>
  <si>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</si>
  <si>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</si>
  <si>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</si>
  <si>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</si>
  <si>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</si>
  <si>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</si>
  <si>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</si>
  <si>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</si>
  <si>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</si>
  <si>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</si>
  <si>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</si>
  <si>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</si>
  <si>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</si>
  <si>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</si>
  <si>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</si>
  <si>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</si>
  <si>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</si>
  <si>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</si>
  <si>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</si>
  <si>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</si>
  <si>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</si>
  <si>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</si>
  <si>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</si>
  <si>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</si>
  <si>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</si>
  <si>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</si>
  <si>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</si>
  <si>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</si>
  <si>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</si>
  <si>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</si>
  <si>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</si>
  <si>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</si>
  <si>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</si>
  <si>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</si>
  <si>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</si>
  <si>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</si>
  <si>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</si>
  <si>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</si>
  <si>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</si>
  <si>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</si>
  <si>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</si>
  <si>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</si>
  <si>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</si>
  <si>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</si>
  <si>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</si>
  <si>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</si>
  <si>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</si>
  <si>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</si>
  <si>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</si>
  <si>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</si>
  <si>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</si>
  <si>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</si>
  <si>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</si>
  <si>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</si>
  <si>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</si>
  <si>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</si>
  <si>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</si>
  <si>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</si>
  <si>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</si>
  <si>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</si>
  <si>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</si>
  <si>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</si>
  <si>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</si>
  <si>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</si>
  <si>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</si>
  <si>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</si>
  <si>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</si>
  <si>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</si>
  <si>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</si>
  <si>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</si>
  <si>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</si>
  <si>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</si>
  <si>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</si>
  <si>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</si>
  <si>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</si>
  <si>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</si>
  <si>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</si>
  <si>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</si>
  <si>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</si>
  <si>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</si>
  <si>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</si>
  <si>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</si>
  <si>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</si>
  <si>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</si>
  <si>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</si>
  <si>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</si>
  <si>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</si>
  <si>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</si>
  <si>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</si>
  <si>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</si>
  <si>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</si>
  <si>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</si>
  <si>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</si>
  <si>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</si>
  <si>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</si>
  <si>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</si>
  <si>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</si>
  <si>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</si>
  <si>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</si>
  <si>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</si>
  <si>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</si>
  <si>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</si>
  <si>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</si>
  <si>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</si>
  <si>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</si>
  <si>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</si>
  <si>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</si>
  <si>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</si>
  <si>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</si>
  <si>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</si>
  <si>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</si>
  <si>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</si>
  <si>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</si>
  <si>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</si>
  <si>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</si>
  <si>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</si>
  <si>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</si>
  <si>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</si>
  <si>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</si>
  <si>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</si>
  <si>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</si>
  <si>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</si>
  <si>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</si>
  <si>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</si>
  <si>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</si>
  <si>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</si>
  <si>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</si>
  <si>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</si>
  <si>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</si>
  <si>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</si>
  <si>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</si>
  <si>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</si>
  <si>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</si>
  <si>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</si>
  <si>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</si>
  <si>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</si>
  <si>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</si>
  <si>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</si>
  <si>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</si>
  <si>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</si>
  <si>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</si>
  <si>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</si>
  <si>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</si>
  <si>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</si>
  <si>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</si>
  <si>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</si>
  <si>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</si>
  <si>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</si>
  <si>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</si>
  <si>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</si>
  <si>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</si>
  <si>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</si>
  <si>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</si>
  <si>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</si>
  <si>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</si>
  <si>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</si>
  <si>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</si>
  <si>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</si>
  <si>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</si>
  <si>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</si>
  <si>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</si>
  <si>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</si>
  <si>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</si>
  <si>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</si>
  <si>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</si>
  <si>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</si>
  <si>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</si>
  <si>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</si>
  <si>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</si>
  <si>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</si>
  <si>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</si>
  <si>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</si>
  <si>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</si>
  <si>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</si>
  <si>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</si>
  <si>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</si>
  <si>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</si>
  <si>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</si>
  <si>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</si>
  <si>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</si>
  <si>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</si>
  <si>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</si>
  <si>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</si>
  <si>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</si>
  <si>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</si>
  <si>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</si>
  <si>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</si>
  <si>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</si>
  <si>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</si>
  <si>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</si>
  <si>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</si>
  <si>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</si>
  <si>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</si>
  <si>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</si>
  <si>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</si>
  <si>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</si>
  <si>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</si>
  <si>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</si>
  <si>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</si>
  <si>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</si>
  <si>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</si>
  <si>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</si>
  <si>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</si>
  <si>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</si>
  <si>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</si>
  <si>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</si>
  <si>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</si>
  <si>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</si>
  <si>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</si>
  <si>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</si>
  <si>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</si>
  <si>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</si>
  <si>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</si>
  <si>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</si>
  <si>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</si>
  <si>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</si>
  <si>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</si>
  <si>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</si>
  <si>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</si>
  <si>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</si>
  <si>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</si>
  <si>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</si>
  <si>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</si>
  <si>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</si>
  <si>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</si>
  <si>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</si>
  <si>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</si>
  <si>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</si>
  <si>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</si>
  <si>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</si>
  <si>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</si>
  <si>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</si>
  <si>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</si>
  <si>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</si>
  <si>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</si>
  <si>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</si>
  <si>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</si>
  <si>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</si>
  <si>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</si>
  <si>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</si>
  <si>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</si>
  <si>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</si>
  <si>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</si>
  <si>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</si>
  <si>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</si>
  <si>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</si>
  <si>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</si>
  <si>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</si>
  <si>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</si>
  <si>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</si>
  <si>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</si>
  <si>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</si>
  <si>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</si>
  <si>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</si>
  <si>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</si>
  <si>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</si>
  <si>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</si>
  <si>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</si>
  <si>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</si>
  <si>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</si>
  <si>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</si>
  <si>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</si>
  <si>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</si>
  <si>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</si>
  <si>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</si>
  <si>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</si>
  <si>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</si>
  <si>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</si>
  <si>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</si>
  <si>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</si>
  <si>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</si>
  <si>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</si>
  <si>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</si>
  <si>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</si>
  <si>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</si>
  <si>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</si>
  <si>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</si>
  <si>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</si>
  <si>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</si>
  <si>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</si>
  <si>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</si>
  <si>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</si>
  <si>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</si>
  <si>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</si>
  <si>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</si>
  <si>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</si>
  <si>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</si>
  <si>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</si>
  <si>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</si>
  <si>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</si>
  <si>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</si>
  <si>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</si>
  <si>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</si>
  <si>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</si>
  <si>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</si>
  <si>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</si>
  <si>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</si>
  <si>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</si>
  <si>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</si>
  <si>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</si>
  <si>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</si>
  <si>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</si>
  <si>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</si>
  <si>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</si>
  <si>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</si>
  <si>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</si>
  <si>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</si>
  <si>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</si>
  <si>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</si>
  <si>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</si>
  <si>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</si>
  <si>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</si>
  <si>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</si>
  <si>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</si>
  <si>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</si>
  <si>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</si>
  <si>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</si>
  <si>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</si>
  <si>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</si>
  <si>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</si>
  <si>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</si>
  <si>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</si>
  <si>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</si>
  <si>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</si>
  <si>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</si>
  <si>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</si>
  <si>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</si>
  <si>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</si>
  <si>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</si>
  <si>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</si>
  <si>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</si>
  <si>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</si>
  <si>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</si>
  <si>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</si>
  <si>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</si>
  <si>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</si>
  <si>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</si>
  <si>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</si>
  <si>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</si>
  <si>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</si>
  <si>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</si>
  <si>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</si>
  <si>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</si>
  <si>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</si>
  <si>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</si>
  <si>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</si>
  <si>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</si>
  <si>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</si>
  <si>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</si>
  <si>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</si>
  <si>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</si>
  <si>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</si>
  <si>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</si>
  <si>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</si>
  <si>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</si>
  <si>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</si>
  <si>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</si>
  <si>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</si>
  <si>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</si>
  <si>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</si>
  <si>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</si>
  <si>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</si>
  <si>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</si>
  <si>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</si>
  <si>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</si>
  <si>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</si>
  <si>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</si>
  <si>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</si>
  <si>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</si>
  <si>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</si>
  <si>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</si>
  <si>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</si>
  <si>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</si>
  <si>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</si>
  <si>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</si>
  <si>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</si>
  <si>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</si>
  <si>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</si>
  <si>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</si>
  <si>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</si>
  <si>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</si>
  <si>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</si>
  <si>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</si>
  <si>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</si>
  <si>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</si>
  <si>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</si>
  <si>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</si>
  <si>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</si>
  <si>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</si>
  <si>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</si>
  <si>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</si>
  <si>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</si>
  <si>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</si>
  <si>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</si>
  <si>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</si>
  <si>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</si>
  <si>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</si>
  <si>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</si>
  <si>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</si>
  <si>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</si>
  <si>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</si>
  <si>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</si>
  <si>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</si>
  <si>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</si>
  <si>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</si>
  <si>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</si>
  <si>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</si>
  <si>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</si>
  <si>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</si>
  <si>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</si>
  <si>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</si>
  <si>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</si>
  <si>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</si>
  <si>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</si>
  <si>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</si>
  <si>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</si>
  <si>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</si>
  <si>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</si>
  <si>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</si>
  <si>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</si>
  <si>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</si>
  <si>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</si>
  <si>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</si>
  <si>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</si>
  <si>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</si>
  <si>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</si>
  <si>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</si>
  <si>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</si>
  <si>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</si>
  <si>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</si>
  <si>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</si>
  <si>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</si>
  <si>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</si>
  <si>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</si>
  <si>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</si>
  <si>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</si>
  <si>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</si>
  <si>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</si>
  <si>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</si>
  <si>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</si>
  <si>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</si>
  <si>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</si>
  <si>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</si>
  <si>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</si>
  <si>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</si>
  <si>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</si>
  <si>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</si>
  <si>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</si>
  <si>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</si>
  <si>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</si>
  <si>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</si>
  <si>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</si>
  <si>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</si>
  <si>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</si>
  <si>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</si>
  <si>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</si>
  <si>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</si>
  <si>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</si>
  <si>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</si>
  <si>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</si>
  <si>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</si>
  <si>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</si>
  <si>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</si>
  <si>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</si>
  <si>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</si>
  <si>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</si>
  <si>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</si>
  <si>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</si>
  <si>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</si>
  <si>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</si>
  <si>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</si>
  <si>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</si>
  <si>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</si>
  <si>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</si>
  <si>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</si>
  <si>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</si>
  <si>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</si>
  <si>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</si>
  <si>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</si>
  <si>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</si>
  <si>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</si>
  <si>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</si>
  <si>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</si>
  <si>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</si>
  <si>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</si>
  <si>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</si>
  <si>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</si>
  <si>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</si>
  <si>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</si>
  <si>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</si>
  <si>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</si>
  <si>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</si>
  <si>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</si>
  <si>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</si>
  <si>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</si>
  <si>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</si>
  <si>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</si>
  <si>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</si>
  <si>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</si>
  <si>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</si>
  <si>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</si>
  <si>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</si>
  <si>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</si>
  <si>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</si>
  <si>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</si>
  <si>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</si>
  <si>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</si>
  <si>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</si>
  <si>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</si>
  <si>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</si>
  <si>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</si>
  <si>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</si>
  <si>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</si>
  <si>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</si>
  <si>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</si>
  <si>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</si>
  <si>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</si>
  <si>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</si>
  <si>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</si>
  <si>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</si>
  <si>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</si>
  <si>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</si>
  <si>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</si>
  <si>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</si>
  <si>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</si>
  <si>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</si>
  <si>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</si>
  <si>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</si>
  <si>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</si>
  <si>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</si>
  <si>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</si>
  <si>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</si>
  <si>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</si>
  <si>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</si>
  <si>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</si>
  <si>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</si>
  <si>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</si>
  <si>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</si>
  <si>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</si>
  <si>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</si>
  <si>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</si>
  <si>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</si>
  <si>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</si>
  <si>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</si>
  <si>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</si>
  <si>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</si>
  <si>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</si>
  <si>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</si>
  <si>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</si>
  <si>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</si>
  <si>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</si>
  <si>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</si>
  <si>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</si>
  <si>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</si>
  <si>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</si>
  <si>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</si>
  <si>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</si>
  <si>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</si>
  <si>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</si>
  <si>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</si>
  <si>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</si>
  <si>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</si>
  <si>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</si>
  <si>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</si>
  <si>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</si>
  <si>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</si>
  <si>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</si>
  <si>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</si>
  <si>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</si>
  <si>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</si>
  <si>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</si>
  <si>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</si>
  <si>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</si>
  <si>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</si>
  <si>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</si>
  <si>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</si>
  <si>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</si>
  <si>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</si>
  <si>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</si>
  <si>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</si>
  <si>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</si>
  <si>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</si>
  <si>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</si>
  <si>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</si>
  <si>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</si>
  <si>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</si>
  <si>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</si>
  <si>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</si>
  <si>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</si>
  <si>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</si>
  <si>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</si>
  <si>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</si>
  <si>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</si>
  <si>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</si>
  <si>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</si>
  <si>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</si>
  <si>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</si>
  <si>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</si>
  <si>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</si>
  <si>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</si>
  <si>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</si>
  <si>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</si>
  <si>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</si>
  <si>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</si>
  <si>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</si>
  <si>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</si>
  <si>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</si>
  <si>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</si>
  <si>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</si>
  <si>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</si>
  <si>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</si>
  <si>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</si>
  <si>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</si>
  <si>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</si>
  <si>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</si>
  <si>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</si>
  <si>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</si>
  <si>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</si>
  <si>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</si>
  <si>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</si>
  <si>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</si>
  <si>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</si>
  <si>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</si>
  <si>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</si>
  <si>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</si>
  <si>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</si>
  <si>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</si>
  <si>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</si>
  <si>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</si>
  <si>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</si>
  <si>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</si>
  <si>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</si>
  <si>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</si>
  <si>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</si>
  <si>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</si>
  <si>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</si>
  <si>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</si>
  <si>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</si>
  <si>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</si>
  <si>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</si>
  <si>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</si>
  <si>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</si>
  <si>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</si>
  <si>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</si>
  <si>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</si>
  <si>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</si>
  <si>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</si>
  <si>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</si>
  <si>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</si>
  <si>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</si>
  <si>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</si>
  <si>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</si>
  <si>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</si>
  <si>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</si>
  <si>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</si>
  <si>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</si>
  <si>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</si>
  <si>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</si>
  <si>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</si>
  <si>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</si>
  <si>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</si>
  <si>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</si>
  <si>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</si>
  <si>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</si>
  <si>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</si>
  <si>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</si>
  <si>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</si>
  <si>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</si>
  <si>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</si>
  <si>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</si>
  <si>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</si>
  <si>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</si>
  <si>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</si>
  <si>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</si>
  <si>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</si>
  <si>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</si>
  <si>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</si>
  <si>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</si>
  <si>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</si>
  <si>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</si>
  <si>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</si>
  <si>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</si>
  <si>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</si>
  <si>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</si>
  <si>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</si>
  <si>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</si>
  <si>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</si>
  <si>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</si>
  <si>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</si>
  <si>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</si>
  <si>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</si>
  <si>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</si>
  <si>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</si>
  <si>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</si>
  <si>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</si>
  <si>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</si>
  <si>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</si>
  <si>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</si>
  <si>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</si>
  <si>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</si>
  <si>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</si>
  <si>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</si>
  <si>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</si>
  <si>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</si>
  <si>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</si>
  <si>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</si>
  <si>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</si>
  <si>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</si>
  <si>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</si>
  <si>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</si>
  <si>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</si>
  <si>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</si>
  <si>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</si>
  <si>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</si>
  <si>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</si>
  <si>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</si>
  <si>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</si>
  <si>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</si>
  <si>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</si>
  <si>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</si>
  <si>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</si>
  <si>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</si>
  <si>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</si>
  <si>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</si>
  <si>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</si>
  <si>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</si>
  <si>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</si>
  <si>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</si>
  <si>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</si>
  <si>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</si>
  <si>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</si>
  <si>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</si>
  <si>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</si>
  <si>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</si>
  <si>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</si>
  <si>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</si>
  <si>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</si>
  <si>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</si>
  <si>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</si>
  <si>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</si>
  <si>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</si>
  <si>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</si>
  <si>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</si>
  <si>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</si>
  <si>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</si>
  <si>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</si>
  <si>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</si>
  <si>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</si>
  <si>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</si>
  <si>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</si>
  <si>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</si>
  <si>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</si>
  <si>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</si>
  <si>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</si>
  <si>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</si>
  <si>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</si>
  <si>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</si>
  <si>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</si>
  <si>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</si>
  <si>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</si>
  <si>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</si>
  <si>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</si>
  <si>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</si>
  <si>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</si>
  <si>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</si>
  <si>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</si>
  <si>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</si>
  <si>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</si>
  <si>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</si>
  <si>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</si>
  <si>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</si>
  <si>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</si>
  <si>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</si>
  <si>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</si>
  <si>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</si>
  <si>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</si>
  <si>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</si>
  <si>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</si>
  <si>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</si>
  <si>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</si>
  <si>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</si>
  <si>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</si>
  <si>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</si>
  <si>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</si>
  <si>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</si>
  <si>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</si>
  <si>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</si>
  <si>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</si>
  <si>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</si>
  <si>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</si>
  <si>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</si>
  <si>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</si>
  <si>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</si>
  <si>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</si>
  <si>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</si>
  <si>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</si>
  <si>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</si>
  <si>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</si>
  <si>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</si>
  <si>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</si>
  <si>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</si>
  <si>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</si>
  <si>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</si>
  <si>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</si>
  <si>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</si>
  <si>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</si>
  <si>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</si>
  <si>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</si>
  <si>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</si>
  <si>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</si>
  <si>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</si>
  <si>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</si>
  <si>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</si>
  <si>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</si>
  <si>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</si>
  <si>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</si>
  <si>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</si>
  <si>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</si>
  <si>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</si>
  <si>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</si>
  <si>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</si>
  <si>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</si>
  <si>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</si>
  <si>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</si>
  <si>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</si>
  <si>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</si>
  <si>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</si>
  <si>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</si>
  <si>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</si>
  <si>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</si>
  <si>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</si>
  <si>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</si>
  <si>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</si>
  <si>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</si>
  <si>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</si>
  <si>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</si>
  <si>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</si>
  <si>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</si>
  <si>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</si>
  <si>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</si>
  <si>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</si>
  <si>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</si>
  <si>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</si>
  <si>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</si>
  <si>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</si>
  <si>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</si>
  <si>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</si>
  <si>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</si>
  <si>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</si>
  <si>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</si>
  <si>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</si>
  <si>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</si>
  <si>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</si>
  <si>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</si>
  <si>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</si>
  <si>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</si>
  <si>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</si>
  <si>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</si>
  <si>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</si>
  <si>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</si>
  <si>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</si>
  <si>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</si>
  <si>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</si>
  <si>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</si>
  <si>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</si>
  <si>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</si>
  <si>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</si>
  <si>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</si>
  <si>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</si>
  <si>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</si>
  <si>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</si>
  <si>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</si>
  <si>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</si>
  <si>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</si>
  <si>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</si>
  <si>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</si>
  <si>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</si>
  <si>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</si>
  <si>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</si>
  <si>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</si>
  <si>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</si>
  <si>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</si>
  <si>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</si>
  <si>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</si>
  <si>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</si>
  <si>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</si>
  <si>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</si>
  <si>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</si>
  <si>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</si>
  <si>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</si>
  <si>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</si>
  <si>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</si>
  <si>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</si>
  <si>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</si>
  <si>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</si>
  <si>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</si>
  <si>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</si>
  <si>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</si>
  <si>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</si>
  <si>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</si>
  <si>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</si>
  <si>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</si>
  <si>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</si>
  <si>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</si>
  <si>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</si>
  <si>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</si>
  <si>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</si>
  <si>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</si>
  <si>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</si>
  <si>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</si>
  <si>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</si>
  <si>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</si>
  <si>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</si>
  <si>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</si>
  <si>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</si>
  <si>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</si>
  <si>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</si>
  <si>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</si>
  <si>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</si>
  <si>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</si>
  <si>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</si>
  <si>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</si>
  <si>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</si>
  <si>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</si>
  <si>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</si>
  <si>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</si>
  <si>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</si>
  <si>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</si>
  <si>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</si>
  <si>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</si>
  <si>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</si>
  <si>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</si>
  <si>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</si>
  <si>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</si>
  <si>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</si>
  <si>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</si>
  <si>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</si>
  <si>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</si>
  <si>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</si>
  <si>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</si>
  <si>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</si>
  <si>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</si>
  <si>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</si>
  <si>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</si>
  <si>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</si>
  <si>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</si>
  <si>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</si>
  <si>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</si>
  <si>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</si>
  <si>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</si>
  <si>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</si>
  <si>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</si>
  <si>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</si>
  <si>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</si>
  <si>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</si>
  <si>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</si>
  <si>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</si>
  <si>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</si>
  <si>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</si>
  <si>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</si>
  <si>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</si>
  <si>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</si>
  <si>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</si>
  <si>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</si>
  <si>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</si>
  <si>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</si>
  <si>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</si>
  <si>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</si>
  <si>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</si>
  <si>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</si>
  <si>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</si>
  <si>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</si>
  <si>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</si>
  <si>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</si>
  <si>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</si>
  <si>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</si>
  <si>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</si>
  <si>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</si>
  <si>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</si>
  <si>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</si>
  <si>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</si>
  <si>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</si>
  <si>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</si>
  <si>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</si>
  <si>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</si>
  <si>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</si>
  <si>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</si>
  <si>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</si>
  <si>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</si>
  <si>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</si>
  <si>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</si>
  <si>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</si>
  <si>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</si>
  <si>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</si>
  <si>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</si>
  <si>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</si>
  <si>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</si>
  <si>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</si>
  <si>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</si>
  <si>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</si>
  <si>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</si>
  <si>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</si>
  <si>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</si>
  <si>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</si>
  <si>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</si>
  <si>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</si>
  <si>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</si>
  <si>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</si>
  <si>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</si>
  <si>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</si>
  <si>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</si>
  <si>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</si>
  <si>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</si>
  <si>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</si>
  <si>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</si>
  <si>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</si>
  <si>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</si>
  <si>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</si>
  <si>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</si>
  <si>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</si>
  <si>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</si>
  <si>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</si>
  <si>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</si>
  <si>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</si>
  <si>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</si>
  <si>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</si>
  <si>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</si>
  <si>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</si>
  <si>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</si>
  <si>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</si>
  <si>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</si>
  <si>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</si>
  <si>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</si>
  <si>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</si>
  <si>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</si>
  <si>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</si>
  <si>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</si>
  <si>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</si>
  <si>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</si>
  <si>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</si>
  <si>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</si>
  <si>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</si>
  <si>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</si>
  <si>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</si>
  <si>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</si>
  <si>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</si>
  <si>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</si>
  <si>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</si>
  <si>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</si>
  <si>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</si>
  <si>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</si>
  <si>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</si>
  <si>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</si>
  <si>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</si>
  <si>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</si>
  <si>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</si>
  <si>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</si>
  <si>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</si>
  <si>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</si>
  <si>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</si>
  <si>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</si>
  <si>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</si>
  <si>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</si>
  <si>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</si>
  <si>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</si>
  <si>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</si>
  <si>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</si>
  <si>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</si>
  <si>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</si>
  <si>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</si>
  <si>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</si>
  <si>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</si>
  <si>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</si>
  <si>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</si>
  <si>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</si>
  <si>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</si>
  <si>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</si>
  <si>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</si>
  <si>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</si>
  <si>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</si>
  <si>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</si>
  <si>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</si>
  <si>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</si>
  <si>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</si>
  <si>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</si>
  <si>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</si>
  <si>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</si>
  <si>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</si>
  <si>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</si>
  <si>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</si>
  <si>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</si>
  <si>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</si>
  <si>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</si>
  <si>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</si>
  <si>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</si>
  <si>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</si>
  <si>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</si>
  <si>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</si>
  <si>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</si>
  <si>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</si>
  <si>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</si>
  <si>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</si>
  <si>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</si>
  <si>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</si>
  <si>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</si>
  <si>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</si>
  <si>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</si>
  <si>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</si>
  <si>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</si>
  <si>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</si>
  <si>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</si>
  <si>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</si>
  <si>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</si>
  <si>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</si>
  <si>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</si>
  <si>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</si>
  <si>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</si>
  <si>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</si>
  <si>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</si>
  <si>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</si>
  <si>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</si>
  <si>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</si>
  <si>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</si>
  <si>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</si>
  <si>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</si>
  <si>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</si>
  <si>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</si>
  <si>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</si>
  <si>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</si>
  <si>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</si>
  <si>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</si>
  <si>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</si>
  <si>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</si>
  <si>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</si>
  <si>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</si>
  <si>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</si>
  <si>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</si>
  <si>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</si>
  <si>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</si>
  <si>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</si>
  <si>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</si>
  <si>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</si>
  <si>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</si>
  <si>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</si>
  <si>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</si>
  <si>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</si>
  <si>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</si>
  <si>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</si>
  <si>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</si>
  <si>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</si>
  <si>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</si>
  <si>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</si>
  <si>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</si>
  <si>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</si>
  <si>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</si>
  <si>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</si>
  <si>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</si>
  <si>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</si>
  <si>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</si>
  <si>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</si>
  <si>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</si>
  <si>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</si>
  <si>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</si>
  <si>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</si>
  <si>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</si>
  <si>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</si>
  <si>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</si>
  <si>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</si>
  <si>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</si>
  <si>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</si>
  <si>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</si>
  <si>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</si>
  <si>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</si>
  <si>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</si>
  <si>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</si>
  <si>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</si>
  <si>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</si>
  <si>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</si>
  <si>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</si>
  <si>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</si>
  <si>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</si>
  <si>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</si>
  <si>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</si>
  <si>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</si>
  <si>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</si>
  <si>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</si>
  <si>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</si>
  <si>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</si>
  <si>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</si>
  <si>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</si>
  <si>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</si>
  <si>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</si>
  <si>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</si>
  <si>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</si>
  <si>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</si>
  <si>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</si>
  <si>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</si>
  <si>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</si>
  <si>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</si>
  <si>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</si>
  <si>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</si>
  <si>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</si>
  <si>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</si>
  <si>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</si>
  <si>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</si>
  <si>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</si>
  <si>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</si>
  <si>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</si>
  <si>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</si>
  <si>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</si>
  <si>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</si>
  <si>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</si>
  <si>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</si>
  <si>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</si>
  <si>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</si>
  <si>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</si>
  <si>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</si>
  <si>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</si>
  <si>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</si>
  <si>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</si>
  <si>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</si>
  <si>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</si>
  <si>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</si>
  <si>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</si>
  <si>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</si>
  <si>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</si>
  <si>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</si>
  <si>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</si>
  <si>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</si>
  <si>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</si>
  <si>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</si>
  <si>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</si>
  <si>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</si>
  <si>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</si>
  <si>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</si>
  <si>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</si>
  <si>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</si>
  <si>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</si>
  <si>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</si>
  <si>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</si>
  <si>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</si>
  <si>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</si>
  <si>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</si>
  <si>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</si>
  <si>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</si>
  <si>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</si>
  <si>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</si>
  <si>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</si>
  <si>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</si>
  <si>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</si>
  <si>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</si>
  <si>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</si>
  <si>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</si>
  <si>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</si>
  <si>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</si>
  <si>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</si>
  <si>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</si>
  <si>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</si>
  <si>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</si>
  <si>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</si>
  <si>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</si>
  <si>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</si>
  <si>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</si>
  <si>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</si>
  <si>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</si>
  <si>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</si>
  <si>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</si>
  <si>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</si>
  <si>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</si>
  <si>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</si>
  <si>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</si>
  <si>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</si>
  <si>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</si>
  <si>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</si>
  <si>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</si>
  <si>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</si>
  <si>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</si>
  <si>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</si>
  <si>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</si>
  <si>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</si>
  <si>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</si>
  <si>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</si>
  <si>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</si>
  <si>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</si>
  <si>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</si>
  <si>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</si>
  <si>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</si>
  <si>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</si>
  <si>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</si>
  <si>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</si>
  <si>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</si>
  <si>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</si>
  <si>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</si>
  <si>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</si>
  <si>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</si>
  <si>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</si>
  <si>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</si>
  <si>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</si>
  <si>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</si>
  <si>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</si>
  <si>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</si>
  <si>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</si>
  <si>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</si>
  <si>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</si>
  <si>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</si>
  <si>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</si>
  <si>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</si>
  <si>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</si>
  <si>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</si>
  <si>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</si>
  <si>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</si>
  <si>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</si>
  <si>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</si>
  <si>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</si>
  <si>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</si>
  <si>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</si>
  <si>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</si>
  <si>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</si>
  <si>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</si>
  <si>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</si>
  <si>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</si>
  <si>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</si>
  <si>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</si>
  <si>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</si>
  <si>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</si>
  <si>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</si>
  <si>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</si>
  <si>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</si>
  <si>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</si>
  <si>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</si>
  <si>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</si>
  <si>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</si>
  <si>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</si>
  <si>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</si>
  <si>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</si>
  <si>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</si>
  <si>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</si>
  <si>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</si>
  <si>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</si>
  <si>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</si>
  <si>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</si>
  <si>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</si>
  <si>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</si>
  <si>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</si>
  <si>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</si>
  <si>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</si>
  <si>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</si>
  <si>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</si>
  <si>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</si>
  <si>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</si>
  <si>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</si>
  <si>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</si>
  <si>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</si>
  <si>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</si>
  <si>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</si>
  <si>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</si>
  <si>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</si>
  <si>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</si>
  <si>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</si>
  <si>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</si>
  <si>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</si>
  <si>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</si>
  <si>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</si>
  <si>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</si>
  <si>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</si>
  <si>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</si>
  <si>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</si>
  <si>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</si>
  <si>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</si>
  <si>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</si>
  <si>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</si>
  <si>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</si>
  <si>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</si>
  <si>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</si>
  <si>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</si>
  <si>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</si>
  <si>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</si>
  <si>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</si>
  <si>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</si>
  <si>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</si>
  <si>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</si>
  <si>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</si>
  <si>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</si>
  <si>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</si>
  <si>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</si>
  <si>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</si>
  <si>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</si>
  <si>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</si>
  <si>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</si>
  <si>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</si>
  <si>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</si>
  <si>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</si>
  <si>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</si>
  <si>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</si>
  <si>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</si>
  <si>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</si>
  <si>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</si>
  <si>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</si>
  <si>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</si>
  <si>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</si>
  <si>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</si>
  <si>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</si>
  <si>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</si>
  <si>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</si>
  <si>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</si>
  <si>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</si>
  <si>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</si>
  <si>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</si>
  <si>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</si>
  <si>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</si>
  <si>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</si>
  <si>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</si>
  <si>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</si>
  <si>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</si>
  <si>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</si>
  <si>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</si>
  <si>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</si>
  <si>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</si>
  <si>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</si>
  <si>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</si>
  <si>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</si>
  <si>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</si>
  <si>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</si>
  <si>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</si>
  <si>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</si>
  <si>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</si>
  <si>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</si>
  <si>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</si>
  <si>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</si>
  <si>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</si>
  <si>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</si>
  <si>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</si>
  <si>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</si>
  <si>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</si>
  <si>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</si>
  <si>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</si>
  <si>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</si>
  <si>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</si>
  <si>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</si>
  <si>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</si>
  <si>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</si>
  <si>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</si>
  <si>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</si>
  <si>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</si>
  <si>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</si>
  <si>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</si>
  <si>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</si>
  <si>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</si>
  <si>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</si>
  <si>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</si>
  <si>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</si>
  <si>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</si>
  <si>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</si>
  <si>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</si>
  <si>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</si>
  <si>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</si>
  <si>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</si>
  <si>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</si>
  <si>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</si>
  <si>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</si>
  <si>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</si>
  <si>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</si>
  <si>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</si>
  <si>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</si>
  <si>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</si>
  <si>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</si>
  <si>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</si>
  <si>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</si>
  <si>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</si>
  <si>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</si>
  <si>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</si>
  <si>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</si>
  <si>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</si>
  <si>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</si>
  <si>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</si>
  <si>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</si>
  <si>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</si>
  <si>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</si>
  <si>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</si>
  <si>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</si>
  <si>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</si>
  <si>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</si>
  <si>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</si>
  <si>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</si>
  <si>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</si>
  <si>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</si>
  <si>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</si>
  <si>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</si>
  <si>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</si>
  <si>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</si>
  <si>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</si>
  <si>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</si>
  <si>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</si>
  <si>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</si>
  <si>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</si>
  <si>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</si>
  <si>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</si>
  <si>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</si>
  <si>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</si>
  <si>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</si>
  <si>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</si>
  <si>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</si>
  <si>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</si>
  <si>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</si>
  <si>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</si>
  <si>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</si>
  <si>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</si>
  <si>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</si>
  <si>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</si>
  <si>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</si>
  <si>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</si>
  <si>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</si>
  <si>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</si>
  <si>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</si>
  <si>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</si>
  <si>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</si>
  <si>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</si>
  <si>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</si>
  <si>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</si>
  <si>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</si>
  <si>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</si>
  <si>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</si>
  <si>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</si>
  <si>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</si>
  <si>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</si>
  <si>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</si>
  <si>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</si>
  <si>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</si>
  <si>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</si>
  <si>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</si>
  <si>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</si>
  <si>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</si>
  <si>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</si>
  <si>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</si>
  <si>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</si>
  <si>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</si>
  <si>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</si>
  <si>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</si>
  <si>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</si>
  <si>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</si>
  <si>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</si>
  <si>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</si>
  <si>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</si>
  <si>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</si>
  <si>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</si>
  <si>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</si>
  <si>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</si>
  <si>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</si>
  <si>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</si>
  <si>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</si>
  <si>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</si>
  <si>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</si>
  <si>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</si>
  <si>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</si>
  <si>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</si>
  <si>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</si>
  <si>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</si>
  <si>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</si>
  <si>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</si>
  <si>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</si>
  <si>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</si>
  <si>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</si>
  <si>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</si>
  <si>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</si>
  <si>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</si>
  <si>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</si>
  <si>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</si>
  <si>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</si>
  <si>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</si>
  <si>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</si>
  <si>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</si>
  <si>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</si>
  <si>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</si>
  <si>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</si>
  <si>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</si>
  <si>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</si>
  <si>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</si>
  <si>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</si>
  <si>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</si>
  <si>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</si>
  <si>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</si>
  <si>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</si>
  <si>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</si>
  <si>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</si>
  <si>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</si>
  <si>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</si>
  <si>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</si>
  <si>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</si>
  <si>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</si>
  <si>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</si>
  <si>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</si>
  <si>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</si>
  <si>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</si>
  <si>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</si>
  <si>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</si>
  <si>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</si>
  <si>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</si>
  <si>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</si>
  <si>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</si>
  <si>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</si>
  <si>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</si>
  <si>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</si>
  <si>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</si>
  <si>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</si>
  <si>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</si>
  <si>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</si>
  <si>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</si>
  <si>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</si>
  <si>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</si>
  <si>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</si>
  <si>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</si>
  <si>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</si>
  <si>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</si>
  <si>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</si>
  <si>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</si>
  <si>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</si>
  <si>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</si>
  <si>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</si>
  <si>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</si>
  <si>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</si>
  <si>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</si>
  <si>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</si>
  <si>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</si>
  <si>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</si>
  <si>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</si>
  <si>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</si>
  <si>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</si>
  <si>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</si>
  <si>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</si>
  <si>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</si>
  <si>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</si>
  <si>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</si>
  <si>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</si>
  <si>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</si>
  <si>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</si>
  <si>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</si>
  <si>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</si>
  <si>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</si>
  <si>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</si>
  <si>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</si>
  <si>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</si>
  <si>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</si>
  <si>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</si>
  <si>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</si>
  <si>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</si>
  <si>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</si>
  <si>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</si>
  <si>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</si>
  <si>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</si>
  <si>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</si>
  <si>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</si>
  <si>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</si>
  <si>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</si>
  <si>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</si>
  <si>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</si>
  <si>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</si>
  <si>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</si>
  <si>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</si>
  <si>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</si>
  <si>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</si>
  <si>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</si>
  <si>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</si>
  <si>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</si>
  <si>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</si>
  <si>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</si>
  <si>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</si>
  <si>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</si>
  <si>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</si>
  <si>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</si>
  <si>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</si>
  <si>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</si>
  <si>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</si>
  <si>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</si>
  <si>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</si>
  <si>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</si>
  <si>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</si>
  <si>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</si>
  <si>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</si>
  <si>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</si>
  <si>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</si>
  <si>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</si>
  <si>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</si>
  <si>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</si>
  <si>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</si>
  <si>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</si>
  <si>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</si>
  <si>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</si>
  <si>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</si>
  <si>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</si>
  <si>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</si>
  <si>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</si>
  <si>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</si>
  <si>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</si>
  <si>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</si>
  <si>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</si>
  <si>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</si>
  <si>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</si>
  <si>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</si>
  <si>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</si>
  <si>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</si>
  <si>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</si>
  <si>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</si>
  <si>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</si>
  <si>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</si>
  <si>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</si>
  <si>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</si>
  <si>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</si>
  <si>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</si>
  <si>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</si>
  <si>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</si>
  <si>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</si>
  <si>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</si>
  <si>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</si>
  <si>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</si>
  <si>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</si>
  <si>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</si>
  <si>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</si>
  <si>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</si>
  <si>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</si>
  <si>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</si>
  <si>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</si>
  <si>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</si>
  <si>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</si>
  <si>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</si>
  <si>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</si>
  <si>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</si>
  <si>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</si>
  <si>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</si>
  <si>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</si>
  <si>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</si>
  <si>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</si>
  <si>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</si>
  <si>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</si>
  <si>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</si>
  <si>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</si>
  <si>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</si>
  <si>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</si>
  <si>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</si>
  <si>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</si>
  <si>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</si>
  <si>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</si>
  <si>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</si>
  <si>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</si>
  <si>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</si>
  <si>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</si>
  <si>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</si>
  <si>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</si>
  <si>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</si>
  <si>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</si>
  <si>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</si>
  <si>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</si>
  <si>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</si>
  <si>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</si>
  <si>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</si>
  <si>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</si>
  <si>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</si>
  <si>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</si>
  <si>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</si>
  <si>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</si>
  <si>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</si>
  <si>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</si>
  <si>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</si>
  <si>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</si>
  <si>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</si>
  <si>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</si>
  <si>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</si>
  <si>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</si>
  <si>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</si>
  <si>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</si>
  <si>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</si>
  <si>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</si>
  <si>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</si>
  <si>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</si>
  <si>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</si>
  <si>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</si>
  <si>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</si>
  <si>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</si>
  <si>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</si>
  <si>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</si>
  <si>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</si>
  <si>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</si>
  <si>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</si>
  <si>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</si>
  <si>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</si>
  <si>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</si>
  <si>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</si>
  <si>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</si>
  <si>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</si>
  <si>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</si>
  <si>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</si>
  <si>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</si>
  <si>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</si>
  <si>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</si>
  <si>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</si>
  <si>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</si>
  <si>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</si>
  <si>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</si>
  <si>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</si>
  <si>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</si>
  <si>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</si>
  <si>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</si>
  <si>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</si>
  <si>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</si>
  <si>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</si>
  <si>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</si>
  <si>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</si>
  <si>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</si>
  <si>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</si>
  <si>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</si>
  <si>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</si>
  <si>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</si>
  <si>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</si>
  <si>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</si>
  <si>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</si>
  <si>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</si>
  <si>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</si>
  <si>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</si>
  <si>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</si>
  <si>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</si>
  <si>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</si>
  <si>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</si>
  <si>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</si>
  <si>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</si>
  <si>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</si>
  <si>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</si>
  <si>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</si>
  <si>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</si>
  <si>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</si>
  <si>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</si>
  <si>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</si>
  <si>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</si>
  <si>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</si>
  <si>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</si>
  <si>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</si>
  <si>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</si>
  <si>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</si>
  <si>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</si>
  <si>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</si>
  <si>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</si>
  <si>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</si>
  <si>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</si>
  <si>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</si>
  <si>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</si>
  <si>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</si>
  <si>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</si>
  <si>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</si>
  <si>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</si>
  <si>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</si>
  <si>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</si>
  <si>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</si>
  <si>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</si>
  <si>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</si>
  <si>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</si>
  <si>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</si>
  <si>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</si>
  <si>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</si>
  <si>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</si>
  <si>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</si>
  <si>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</si>
  <si>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</si>
  <si>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</si>
  <si>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</si>
  <si>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</si>
  <si>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</si>
  <si>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</si>
  <si>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</si>
  <si>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</si>
  <si>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</si>
  <si>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</si>
  <si>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</si>
  <si>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</si>
  <si>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</si>
  <si>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</si>
  <si>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</si>
  <si>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</si>
  <si>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</si>
  <si>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</si>
  <si>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</si>
  <si>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</si>
  <si>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</si>
  <si>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</si>
  <si>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</si>
  <si>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</si>
  <si>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</si>
  <si>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</si>
  <si>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</si>
  <si>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</si>
  <si>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</si>
  <si>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</si>
  <si>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</si>
  <si>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</si>
  <si>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</si>
  <si>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</si>
  <si>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</si>
  <si>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</si>
  <si>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</si>
  <si>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</si>
  <si>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</si>
  <si>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</si>
  <si>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</si>
  <si>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</si>
  <si>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</si>
  <si>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</si>
  <si>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</si>
  <si>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</si>
  <si>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</si>
  <si>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</si>
  <si>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</si>
  <si>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</si>
  <si>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</si>
  <si>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</si>
  <si>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</si>
  <si>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</si>
  <si>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</si>
  <si>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</si>
  <si>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</si>
  <si>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</si>
  <si>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</si>
  <si>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</si>
  <si>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</si>
  <si>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</si>
  <si>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</si>
  <si>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</si>
  <si>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</si>
  <si>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</si>
  <si>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</si>
  <si>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</si>
  <si>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</si>
  <si>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</si>
  <si>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</si>
  <si>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</si>
  <si>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</si>
  <si>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</si>
  <si>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</si>
  <si>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</si>
  <si>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</si>
  <si>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</si>
  <si>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</si>
  <si>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</si>
  <si>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</si>
  <si>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</si>
  <si>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</si>
  <si>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</si>
  <si>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</si>
  <si>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</si>
  <si>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</si>
  <si>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</si>
  <si>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</si>
  <si>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</si>
  <si>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</si>
  <si>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</si>
  <si>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</si>
  <si>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</si>
  <si>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</si>
  <si>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</si>
  <si>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</si>
  <si>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</si>
  <si>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</si>
  <si>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</si>
  <si>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</si>
  <si>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</si>
  <si>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</si>
  <si>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</si>
  <si>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</si>
  <si>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</si>
  <si>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</si>
  <si>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</si>
  <si>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</si>
  <si>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</si>
  <si>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</si>
  <si>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</si>
  <si>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</si>
  <si>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</si>
  <si>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</si>
  <si>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</si>
  <si>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</si>
  <si>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</si>
  <si>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</si>
  <si>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</si>
  <si>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</si>
  <si>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</si>
  <si>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</si>
  <si>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</si>
  <si>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</si>
  <si>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</si>
  <si>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</si>
  <si>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</si>
  <si>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</si>
  <si>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</si>
  <si>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</si>
  <si>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</si>
  <si>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</si>
  <si>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</si>
  <si>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</si>
  <si>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</si>
  <si>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</si>
  <si>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</si>
  <si>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</si>
  <si>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</si>
  <si>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</si>
  <si>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</si>
  <si>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</si>
  <si>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</si>
  <si>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</si>
  <si>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</si>
  <si>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</si>
  <si>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</si>
  <si>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</si>
  <si>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</si>
  <si>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</si>
  <si>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</si>
  <si>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</si>
  <si>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</si>
  <si>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</si>
  <si>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</si>
  <si>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</si>
  <si>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</si>
  <si>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</si>
  <si>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</si>
  <si>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</si>
  <si>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</si>
  <si>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</si>
  <si>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</si>
  <si>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</si>
  <si>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</si>
  <si>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</si>
  <si>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</si>
  <si>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</si>
  <si>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</si>
  <si>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</si>
  <si>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</si>
  <si>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</si>
  <si>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</si>
  <si>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</si>
  <si>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</si>
  <si>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</si>
  <si>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</si>
  <si>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</si>
  <si>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</si>
  <si>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</si>
  <si>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</si>
  <si>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</si>
  <si>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</si>
  <si>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</si>
  <si>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</si>
  <si>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</si>
  <si>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</si>
  <si>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</si>
  <si>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</si>
  <si>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</si>
  <si>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</si>
  <si>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</si>
  <si>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</si>
  <si>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</si>
  <si>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</si>
  <si>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</si>
  <si>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</si>
  <si>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</si>
  <si>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</si>
  <si>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</si>
  <si>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</si>
  <si>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</si>
  <si>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</si>
  <si>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</si>
  <si>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</si>
  <si>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</si>
  <si>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</si>
  <si>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</si>
  <si>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</si>
  <si>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</si>
  <si>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</si>
  <si>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</si>
  <si>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</si>
  <si>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</si>
  <si>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</si>
  <si>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</si>
  <si>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</si>
  <si>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</si>
  <si>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</si>
  <si>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</si>
  <si>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</si>
  <si>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</si>
  <si>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</si>
  <si>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</si>
  <si>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</si>
  <si>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</si>
  <si>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</si>
  <si>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</si>
  <si>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</si>
  <si>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</si>
  <si>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</si>
  <si>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</si>
  <si>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</si>
  <si>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</si>
  <si>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</si>
  <si>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</si>
  <si>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</si>
  <si>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</si>
  <si>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</si>
  <si>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</si>
  <si>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</si>
  <si>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</si>
  <si>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</si>
  <si>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</si>
  <si>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</si>
  <si>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</si>
  <si>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</si>
  <si>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</si>
  <si>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</si>
  <si>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</si>
  <si>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</si>
  <si>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</si>
  <si>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</si>
  <si>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</si>
  <si>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</si>
  <si>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</si>
  <si>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</si>
  <si>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</si>
  <si>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</si>
  <si>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</si>
  <si>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</si>
  <si>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</si>
  <si>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</si>
  <si>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</si>
  <si>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</si>
  <si>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</si>
  <si>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</si>
  <si>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</si>
  <si>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</si>
  <si>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</si>
  <si>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</si>
  <si>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</si>
  <si>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</si>
  <si>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</si>
  <si>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</si>
  <si>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</si>
  <si>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</si>
  <si>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</si>
  <si>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</si>
  <si>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</si>
  <si>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</si>
  <si>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</si>
  <si>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</si>
  <si>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</si>
  <si>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</si>
  <si>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</si>
  <si>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</si>
  <si>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</si>
  <si>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</si>
  <si>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</si>
  <si>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</si>
  <si>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</si>
  <si>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</si>
  <si>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</si>
  <si>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</si>
  <si>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</si>
  <si>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</si>
  <si>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</si>
  <si>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</si>
  <si>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</si>
  <si>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</si>
  <si>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</si>
  <si>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</si>
  <si>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</si>
  <si>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</si>
  <si>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</si>
  <si>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</si>
  <si>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</si>
  <si>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</si>
  <si>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</si>
  <si>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</si>
  <si>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</si>
  <si>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</si>
  <si>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</si>
  <si>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</si>
  <si>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</si>
  <si>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</si>
  <si>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</si>
  <si>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</si>
  <si>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</si>
  <si>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</si>
  <si>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</si>
  <si>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</si>
  <si>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</si>
  <si>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</si>
  <si>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</si>
  <si>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</si>
  <si>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</si>
  <si>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</si>
  <si>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</si>
  <si>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</si>
  <si>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</si>
  <si>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</si>
  <si>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</si>
  <si>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</si>
  <si>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</si>
  <si>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</si>
  <si>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</si>
  <si>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</si>
  <si>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</si>
  <si>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</si>
  <si>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</si>
  <si>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</si>
  <si>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</si>
  <si>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</si>
  <si>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</si>
  <si>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</si>
  <si>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</si>
  <si>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</si>
  <si>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</si>
  <si>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</si>
  <si>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</si>
  <si>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</si>
  <si>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</si>
  <si>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</si>
  <si>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</si>
  <si>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</si>
  <si>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</si>
  <si>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</si>
  <si>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</si>
  <si>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</si>
  <si>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</si>
  <si>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</si>
  <si>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</si>
  <si>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</si>
  <si>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</si>
  <si>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</si>
  <si>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</si>
  <si>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</si>
  <si>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</si>
  <si>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</si>
  <si>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</si>
  <si>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</si>
  <si>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</si>
  <si>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</si>
  <si>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</si>
  <si>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</si>
  <si>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</si>
  <si>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</si>
  <si>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</si>
  <si>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</si>
  <si>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</si>
  <si>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</si>
  <si>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</si>
  <si>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</si>
  <si>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</si>
  <si>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</si>
  <si>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</si>
  <si>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</si>
  <si>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</si>
  <si>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</si>
  <si>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</si>
  <si>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</si>
  <si>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</si>
  <si>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</si>
  <si>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</si>
  <si>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</si>
  <si>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</si>
  <si>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</si>
  <si>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</si>
  <si>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</si>
  <si>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</si>
  <si>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</si>
  <si>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</si>
  <si>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</si>
  <si>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</si>
  <si>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</si>
  <si>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</si>
  <si>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</si>
  <si>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</si>
  <si>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</si>
  <si>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</si>
  <si>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</si>
  <si>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</si>
  <si>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</si>
  <si>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</si>
  <si>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</si>
  <si>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</si>
  <si>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</si>
  <si>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</si>
  <si>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</si>
  <si>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</si>
  <si>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</si>
  <si>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</si>
  <si>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</si>
  <si>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</si>
  <si>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</si>
  <si>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</si>
  <si>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</si>
  <si>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</si>
  <si>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</si>
  <si>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</si>
  <si>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</si>
  <si>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</si>
  <si>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</si>
  <si>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</si>
  <si>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</si>
  <si>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</si>
  <si>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</si>
  <si>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</si>
  <si>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</si>
  <si>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</si>
  <si>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</si>
  <si>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</si>
  <si>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</si>
  <si>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</si>
  <si>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</si>
  <si>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</si>
  <si>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</si>
  <si>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</si>
  <si>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</si>
  <si>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</si>
  <si>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</si>
  <si>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</si>
  <si>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</si>
  <si>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</si>
  <si>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</si>
  <si>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</si>
  <si>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</si>
  <si>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</si>
  <si>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</si>
  <si>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</si>
  <si>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</si>
  <si>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</si>
  <si>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</si>
  <si>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</si>
  <si>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</si>
  <si>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</si>
  <si>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</si>
  <si>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</si>
  <si>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</si>
  <si>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</si>
  <si>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</si>
  <si>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</si>
  <si>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</si>
  <si>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</si>
  <si>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</si>
  <si>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</si>
  <si>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</si>
  <si>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</si>
  <si>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</si>
  <si>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</si>
  <si>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</si>
  <si>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</si>
  <si>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</si>
  <si>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</si>
  <si>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</si>
  <si>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</si>
  <si>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</si>
  <si>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</si>
  <si>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</si>
  <si>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</si>
  <si>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</si>
  <si>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</si>
  <si>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</si>
  <si>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</si>
  <si>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</si>
  <si>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</si>
  <si>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</si>
  <si>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</si>
  <si>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</si>
  <si>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</si>
  <si>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</si>
  <si>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</si>
  <si>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</si>
  <si>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</si>
  <si>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</si>
  <si>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</si>
  <si>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</si>
  <si>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</si>
  <si>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</si>
  <si>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</si>
  <si>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</si>
  <si>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</si>
  <si>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</si>
  <si>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</si>
  <si>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</si>
  <si>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</si>
  <si>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</si>
  <si>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</si>
  <si>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</si>
  <si>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</si>
  <si>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</si>
  <si>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</si>
  <si>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</si>
  <si>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</si>
  <si>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</si>
  <si>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</si>
  <si>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</si>
  <si>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</si>
  <si>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</si>
  <si>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</si>
  <si>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</si>
  <si>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</si>
  <si>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</si>
  <si>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</si>
  <si>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</si>
  <si>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</si>
  <si>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</si>
  <si>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</si>
  <si>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</si>
  <si>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</si>
  <si>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</si>
  <si>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</si>
  <si>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</si>
  <si>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</si>
  <si>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</si>
  <si>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</si>
  <si>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</si>
  <si>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</si>
  <si>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</si>
  <si>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</si>
  <si>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</si>
  <si>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</si>
  <si>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</si>
  <si>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</si>
  <si>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</si>
  <si>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</si>
  <si>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</si>
  <si>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</si>
  <si>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</si>
  <si>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</si>
  <si>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</si>
  <si>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</si>
  <si>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</si>
  <si>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</si>
  <si>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</si>
  <si>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</si>
  <si>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</si>
  <si>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</si>
  <si>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</si>
  <si>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</si>
  <si>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</si>
  <si>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</si>
  <si>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</si>
  <si>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</si>
  <si>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</si>
  <si>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</si>
  <si>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</si>
  <si>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</si>
  <si>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</si>
  <si>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</si>
  <si>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</si>
  <si>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</si>
  <si>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</si>
  <si>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</si>
  <si>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</si>
  <si>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</si>
  <si>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</si>
  <si>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</si>
  <si>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</si>
  <si>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</si>
  <si>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</si>
  <si>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</si>
  <si>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</si>
  <si>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</si>
  <si>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</si>
  <si>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</si>
  <si>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</si>
  <si>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</si>
  <si>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</si>
  <si>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</si>
  <si>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</si>
  <si>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</si>
  <si>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</si>
  <si>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</si>
  <si>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</si>
  <si>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</si>
  <si>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</si>
  <si>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</si>
  <si>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</si>
  <si>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</si>
  <si>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</si>
  <si>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</si>
  <si>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</si>
  <si>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</si>
  <si>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</si>
  <si>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</si>
  <si>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</si>
  <si>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</si>
  <si>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</si>
  <si>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</si>
  <si>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</si>
  <si>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</si>
  <si>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</si>
  <si>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</si>
  <si>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</si>
  <si>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</si>
  <si>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</si>
  <si>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</si>
  <si>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</si>
  <si>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</si>
  <si>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</si>
  <si>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</si>
  <si>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</si>
  <si>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</si>
  <si>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</si>
  <si>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</si>
  <si>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</si>
  <si>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</si>
  <si>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</si>
  <si>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</si>
  <si>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</si>
  <si>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</si>
  <si>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</si>
  <si>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</si>
  <si>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</si>
  <si>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</si>
  <si>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</si>
  <si>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</si>
  <si>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</si>
  <si>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</si>
  <si>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</si>
  <si>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</si>
  <si>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</si>
  <si>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</si>
  <si>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</si>
  <si>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</si>
  <si>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</si>
  <si>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</si>
  <si>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</si>
  <si>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</si>
  <si>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</si>
  <si>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</si>
  <si>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</si>
  <si>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</si>
  <si>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</si>
  <si>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</si>
  <si>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</si>
  <si>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</si>
  <si>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</si>
  <si>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</si>
  <si>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</si>
  <si>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</si>
  <si>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</si>
  <si>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</si>
  <si>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</si>
  <si>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</si>
  <si>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</si>
  <si>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</si>
  <si>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</si>
  <si>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</si>
  <si>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</si>
  <si>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</si>
  <si>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</si>
  <si>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</si>
  <si>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</si>
  <si>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</si>
  <si>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</si>
  <si>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</si>
  <si>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</si>
  <si>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</si>
  <si>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</si>
  <si>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</si>
  <si>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</si>
  <si>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</si>
  <si>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</si>
  <si>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</si>
  <si>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</si>
  <si>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</si>
  <si>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</si>
  <si>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</si>
  <si>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</si>
  <si>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</si>
  <si>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</si>
  <si>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</si>
  <si>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</si>
  <si>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</si>
  <si>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</si>
  <si>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</si>
  <si>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</si>
  <si>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</si>
  <si>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</si>
  <si>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</si>
  <si>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</si>
  <si>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</si>
  <si>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</si>
  <si>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</si>
  <si>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</si>
  <si>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</si>
  <si>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</si>
  <si>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</si>
  <si>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</si>
  <si>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</si>
  <si>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</si>
  <si>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</si>
  <si>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</si>
  <si>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</si>
  <si>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</si>
  <si>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</si>
  <si>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</si>
  <si>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</si>
  <si>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</si>
  <si>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</si>
  <si>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</si>
  <si>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</si>
  <si>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</si>
  <si>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</si>
  <si>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</si>
  <si>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</si>
  <si>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</si>
  <si>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</si>
  <si>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</si>
  <si>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</si>
  <si>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</si>
  <si>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</si>
  <si>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</si>
  <si>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</si>
  <si>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</si>
  <si>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</si>
  <si>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</si>
  <si>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</si>
  <si>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</si>
  <si>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</si>
  <si>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</si>
  <si>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</si>
  <si>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</si>
  <si>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</si>
  <si>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</si>
  <si>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</si>
  <si>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</si>
  <si>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</si>
  <si>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</si>
  <si>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</si>
  <si>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</si>
  <si>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</si>
  <si>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</si>
  <si>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</si>
  <si>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</si>
  <si>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</si>
  <si>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</si>
  <si>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</si>
  <si>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</si>
  <si>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</si>
  <si>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</si>
  <si>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</si>
  <si>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</si>
  <si>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</si>
  <si>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</si>
  <si>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</si>
  <si>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</si>
  <si>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</si>
  <si>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</si>
  <si>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</si>
  <si>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</si>
  <si>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</si>
  <si>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</si>
  <si>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</si>
  <si>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</si>
  <si>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</si>
  <si>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</si>
  <si>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</si>
  <si>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</si>
  <si>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</si>
  <si>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</si>
  <si>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</si>
  <si>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</si>
  <si>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</si>
  <si>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</si>
  <si>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</si>
  <si>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</si>
  <si>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</si>
  <si>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</si>
  <si>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</si>
  <si>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</si>
  <si>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</si>
  <si>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</si>
  <si>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</si>
  <si>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</si>
  <si>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</si>
  <si>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</si>
  <si>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</si>
  <si>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</si>
  <si>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</si>
  <si>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</si>
  <si>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</si>
  <si>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</si>
  <si>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</si>
  <si>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</si>
  <si>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</si>
  <si>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</si>
  <si>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</si>
  <si>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</si>
  <si>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</si>
  <si>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</si>
  <si>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</si>
  <si>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</si>
  <si>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</si>
  <si>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</si>
  <si>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</si>
  <si>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</si>
  <si>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</si>
  <si>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</si>
  <si>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</si>
  <si>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</si>
  <si>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</si>
  <si>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</si>
  <si>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</si>
  <si>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</si>
  <si>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</si>
  <si>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</si>
  <si>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</si>
  <si>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</si>
  <si>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</si>
  <si>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</si>
  <si>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</si>
  <si>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</si>
  <si>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</si>
  <si>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</si>
  <si>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</si>
  <si>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</si>
  <si>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</si>
  <si>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</si>
  <si>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</si>
  <si>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</si>
  <si>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</si>
  <si>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</si>
  <si>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</si>
  <si>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</si>
  <si>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</si>
  <si>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</si>
  <si>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</si>
  <si>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</si>
  <si>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</si>
  <si>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</si>
  <si>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</si>
  <si>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</si>
  <si>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</si>
  <si>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</si>
  <si>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</si>
  <si>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</si>
  <si>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</si>
  <si>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</si>
  <si>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</si>
  <si>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</si>
  <si>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</si>
  <si>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</si>
  <si>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</si>
  <si>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</si>
  <si>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</si>
  <si>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</si>
  <si>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</si>
  <si>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</si>
  <si>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</si>
  <si>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</si>
  <si>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</si>
  <si>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</si>
  <si>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</si>
  <si>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</si>
  <si>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</si>
  <si>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</si>
  <si>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</si>
  <si>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</si>
  <si>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</si>
  <si>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</si>
  <si>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</si>
  <si>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</si>
  <si>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</si>
  <si>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</si>
  <si>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</si>
  <si>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</si>
  <si>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</si>
  <si>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</si>
  <si>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</si>
  <si>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</si>
  <si>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</si>
  <si>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</si>
  <si>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</si>
  <si>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</si>
  <si>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</si>
  <si>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</si>
  <si>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</si>
  <si>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</si>
  <si>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</si>
  <si>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</si>
  <si>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</si>
  <si>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</si>
  <si>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</si>
  <si>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</si>
  <si>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</si>
  <si>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</si>
  <si>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</si>
  <si>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</si>
  <si>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</si>
  <si>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</si>
  <si>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</si>
  <si>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</si>
  <si>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</si>
  <si>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</si>
  <si>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</si>
  <si>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</si>
  <si>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</si>
  <si>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</si>
  <si>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</si>
  <si>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</si>
  <si>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</si>
  <si>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</si>
  <si>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</si>
  <si>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</si>
  <si>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</si>
  <si>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</si>
  <si>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</si>
  <si>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</si>
  <si>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</si>
  <si>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</si>
  <si>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</si>
  <si>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</si>
  <si>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</si>
  <si>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</si>
  <si>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</si>
  <si>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</si>
  <si>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</si>
  <si>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</si>
  <si>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</si>
  <si>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</si>
  <si>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</si>
  <si>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</si>
  <si>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</si>
  <si>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</si>
  <si>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</si>
  <si>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</si>
  <si>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</si>
  <si>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</si>
  <si>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</si>
  <si>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</si>
  <si>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</si>
  <si>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</si>
  <si>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</si>
  <si>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</si>
  <si>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</si>
  <si>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</si>
  <si>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</si>
  <si>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</si>
  <si>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</si>
  <si>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</si>
  <si>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</si>
  <si>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</si>
  <si>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</si>
  <si>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</si>
  <si>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</si>
  <si>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</si>
  <si>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</si>
  <si>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</si>
  <si>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</si>
  <si>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</si>
  <si>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</si>
  <si>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</si>
  <si>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</si>
  <si>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</si>
  <si>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</si>
  <si>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</si>
  <si>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</si>
  <si>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</si>
  <si>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</si>
  <si>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</si>
  <si>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</si>
  <si>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</si>
  <si>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</si>
  <si>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</si>
  <si>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</si>
  <si>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</si>
  <si>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</si>
  <si>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</si>
  <si>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</si>
  <si>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</si>
  <si>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</si>
  <si>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</si>
  <si>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</si>
  <si>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</si>
  <si>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</si>
  <si>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</si>
  <si>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</si>
  <si>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</si>
  <si>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</si>
  <si>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</si>
  <si>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</si>
  <si>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</si>
  <si>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</si>
  <si>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</si>
  <si>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</si>
  <si>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</si>
  <si>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</si>
  <si>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</si>
  <si>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</si>
  <si>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</si>
  <si>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</si>
  <si>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</si>
  <si>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</si>
  <si>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</si>
  <si>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</si>
  <si>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</si>
  <si>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</si>
  <si>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</si>
  <si>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</si>
  <si>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</si>
  <si>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</si>
  <si>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</si>
  <si>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</si>
  <si>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</si>
  <si>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</si>
  <si>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</si>
  <si>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</si>
  <si>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</si>
  <si>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</si>
  <si>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</si>
  <si>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</si>
  <si>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</si>
  <si>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</si>
  <si>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</si>
  <si>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</si>
  <si>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</si>
  <si>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</si>
  <si>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</si>
  <si>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</si>
  <si>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</si>
  <si>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</si>
  <si>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</si>
  <si>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</si>
  <si>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</si>
  <si>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</si>
  <si>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</si>
  <si>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</si>
  <si>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</si>
  <si>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</si>
  <si>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</si>
  <si>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</si>
  <si>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</si>
  <si>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</si>
  <si>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</si>
  <si>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</si>
  <si>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</si>
  <si>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</si>
  <si>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</si>
  <si>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</si>
  <si>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</si>
  <si>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</si>
  <si>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</si>
  <si>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</si>
  <si>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</si>
  <si>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</si>
  <si>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</si>
  <si>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</si>
  <si>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</si>
  <si>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</si>
  <si>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</si>
  <si>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</si>
  <si>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</si>
  <si>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</si>
  <si>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</si>
  <si>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</si>
  <si>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</si>
  <si>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</si>
  <si>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</si>
  <si>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</si>
  <si>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</si>
  <si>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</si>
  <si>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</si>
  <si>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</si>
  <si>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</si>
  <si>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</si>
  <si>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</si>
  <si>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</si>
  <si>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</si>
  <si>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</si>
  <si>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</si>
  <si>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</si>
  <si>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</si>
  <si>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</si>
  <si>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</si>
  <si>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</si>
  <si>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</si>
  <si>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</si>
  <si>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</si>
  <si>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</si>
  <si>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</si>
  <si>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</si>
  <si>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</si>
  <si>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</si>
  <si>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</si>
  <si>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</si>
  <si>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</si>
  <si>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</si>
  <si>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</si>
  <si>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</si>
  <si>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</si>
  <si>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</si>
  <si>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</si>
  <si>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</si>
  <si>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</si>
  <si>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</si>
  <si>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</si>
  <si>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</si>
  <si>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</si>
  <si>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</si>
  <si>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</si>
  <si>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</si>
  <si>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</si>
  <si>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</si>
  <si>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</si>
  <si>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</si>
  <si>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</si>
  <si>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</si>
  <si>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</si>
  <si>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</si>
  <si>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</si>
  <si>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</si>
  <si>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</si>
  <si>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</si>
  <si>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</si>
  <si>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</si>
  <si>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</si>
  <si>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</si>
  <si>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</si>
  <si>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</si>
  <si>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</si>
  <si>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</si>
  <si>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</si>
  <si>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</si>
  <si>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</si>
  <si>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</si>
  <si>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</si>
  <si>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</si>
  <si>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</si>
  <si>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</si>
  <si>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</si>
  <si>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</si>
  <si>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</si>
  <si>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</si>
  <si>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</si>
  <si>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</si>
  <si>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</si>
  <si>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</si>
  <si>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</si>
  <si>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</si>
  <si>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</si>
  <si>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</si>
  <si>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</si>
  <si>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</si>
  <si>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</si>
  <si>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</si>
  <si>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</si>
  <si>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</si>
  <si>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</si>
  <si>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</si>
  <si>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</si>
  <si>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</si>
  <si>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</si>
  <si>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</si>
  <si>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</si>
  <si>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</si>
  <si>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</si>
  <si>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</si>
  <si>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</si>
  <si>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</si>
  <si>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</si>
  <si>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</si>
  <si>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</si>
  <si>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</si>
  <si>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</si>
  <si>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</si>
  <si>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</si>
  <si>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</si>
  <si>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</si>
  <si>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</si>
  <si>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</si>
  <si>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</si>
  <si>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</si>
  <si>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</si>
  <si>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</si>
  <si>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</si>
  <si>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</si>
  <si>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</si>
  <si>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</si>
  <si>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</si>
  <si>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</si>
  <si>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</si>
  <si>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</si>
  <si>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</si>
  <si>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</si>
  <si>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</si>
  <si>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</si>
  <si>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</si>
  <si>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</si>
  <si>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</si>
  <si>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</si>
  <si>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</si>
  <si>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</si>
  <si>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</si>
  <si>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</si>
  <si>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</si>
  <si>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</si>
  <si>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</si>
  <si>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</si>
  <si>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</si>
  <si>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</si>
  <si>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</si>
  <si>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</si>
  <si>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</si>
  <si>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</si>
  <si>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</si>
  <si>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</si>
  <si>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</si>
  <si>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</si>
  <si>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</si>
  <si>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</si>
  <si>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</si>
  <si>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</si>
  <si>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</si>
  <si>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</si>
  <si>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</si>
  <si>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</si>
  <si>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</si>
  <si>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</si>
  <si>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</si>
  <si>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</si>
  <si>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</si>
  <si>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</si>
  <si>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</si>
  <si>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</si>
  <si>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</si>
  <si>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</si>
  <si>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</si>
  <si>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</si>
  <si>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</si>
  <si>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</si>
  <si>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</si>
  <si>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</si>
  <si>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</si>
  <si>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</si>
  <si>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</si>
  <si>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</si>
  <si>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</si>
  <si>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</si>
  <si>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</si>
  <si>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</si>
  <si>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</si>
  <si>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</si>
  <si>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</si>
  <si>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</si>
  <si>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</si>
  <si>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</si>
  <si>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</si>
  <si>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</si>
  <si>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</si>
  <si>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</si>
  <si>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</si>
  <si>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</si>
  <si>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</si>
  <si>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</si>
  <si>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</si>
  <si>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</si>
  <si>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</si>
  <si>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</si>
  <si>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</si>
  <si>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</si>
  <si>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</si>
  <si>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</si>
  <si>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</si>
  <si>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</si>
  <si>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</si>
  <si>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</si>
  <si>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</si>
  <si>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</si>
  <si>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</si>
  <si>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</si>
  <si>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</si>
  <si>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</si>
  <si>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</si>
  <si>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</si>
  <si>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</si>
  <si>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</si>
  <si>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</si>
  <si>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</si>
  <si>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</si>
  <si>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</si>
  <si>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</si>
  <si>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</si>
  <si>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</si>
  <si>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</si>
  <si>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</si>
  <si>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</si>
  <si>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</si>
  <si>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</si>
  <si>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</si>
  <si>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</si>
  <si>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</si>
  <si>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</si>
  <si>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</si>
  <si>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</si>
  <si>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</si>
  <si>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</si>
  <si>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</si>
  <si>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</si>
  <si>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</si>
  <si>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</si>
  <si>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</si>
  <si>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</si>
  <si>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</si>
  <si>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</si>
  <si>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</si>
  <si>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</si>
  <si>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</si>
  <si>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</si>
  <si>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</si>
  <si>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</si>
  <si>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</si>
  <si>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</si>
  <si>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</si>
  <si>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</si>
  <si>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</si>
  <si>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</si>
  <si>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</si>
  <si>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</si>
  <si>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</si>
  <si>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</si>
  <si>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</si>
  <si>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</si>
  <si>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</si>
  <si>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</si>
  <si>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</si>
  <si>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</si>
  <si>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</si>
  <si>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</si>
  <si>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</si>
  <si>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</si>
  <si>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</si>
  <si>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</si>
  <si>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</si>
  <si>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</si>
  <si>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</si>
  <si>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</si>
  <si>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</si>
  <si>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</si>
  <si>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</si>
  <si>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</si>
  <si>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</si>
  <si>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</si>
  <si>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</si>
  <si>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</si>
  <si>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</si>
  <si>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</si>
  <si>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</si>
  <si>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</si>
  <si>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</si>
  <si>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</si>
  <si>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</si>
  <si>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</si>
  <si>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</si>
  <si>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</si>
  <si>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</si>
  <si>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</si>
  <si>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</si>
  <si>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</si>
  <si>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</si>
  <si>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</si>
  <si>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</si>
  <si>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</si>
  <si>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</si>
  <si>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</si>
  <si>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</si>
  <si>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</si>
  <si>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</si>
  <si>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</si>
  <si>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</si>
  <si>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</si>
  <si>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</si>
  <si>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</si>
  <si>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</si>
  <si>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</si>
  <si>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</si>
  <si>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</si>
  <si>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</si>
  <si>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</si>
  <si>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</si>
  <si>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</si>
  <si>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</si>
  <si>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</si>
  <si>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</si>
  <si>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</si>
  <si>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</si>
  <si>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</si>
  <si>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</si>
  <si>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</si>
  <si>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</si>
  <si>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</si>
  <si>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</si>
  <si>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</si>
  <si>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</si>
  <si>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</si>
  <si>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</si>
  <si>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</si>
  <si>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</si>
  <si>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</si>
  <si>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</si>
  <si>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</si>
  <si>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</si>
  <si>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</si>
  <si>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</si>
  <si>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</si>
  <si>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</si>
  <si>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</si>
  <si>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</si>
  <si>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</si>
  <si>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</si>
  <si>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</si>
  <si>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</si>
  <si>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</si>
  <si>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</si>
  <si>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</si>
  <si>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</si>
  <si>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</si>
  <si>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</si>
  <si>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</si>
  <si>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</si>
  <si>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</si>
  <si>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</si>
  <si>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</si>
  <si>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</si>
  <si>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</si>
  <si>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</si>
  <si>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</si>
  <si>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</si>
  <si>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</si>
  <si>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</si>
  <si>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</si>
  <si>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</si>
  <si>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</si>
  <si>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</si>
  <si>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</si>
  <si>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</si>
  <si>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</si>
  <si>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</si>
  <si>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</si>
  <si>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</si>
  <si>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</si>
  <si>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</si>
  <si>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</si>
  <si>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</si>
  <si>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</si>
  <si>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</si>
  <si>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</si>
  <si>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</si>
  <si>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</si>
  <si>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</si>
  <si>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</si>
  <si>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</si>
  <si>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</si>
  <si>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</si>
  <si>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</si>
  <si>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</si>
  <si>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</si>
  <si>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</si>
  <si>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</si>
  <si>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</si>
  <si>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</si>
  <si>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</si>
  <si>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</si>
  <si>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</si>
  <si>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</si>
  <si>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</si>
  <si>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</si>
  <si>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</si>
  <si>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</si>
  <si>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</si>
  <si>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</si>
  <si>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</si>
  <si>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</si>
  <si>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</si>
  <si>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</si>
  <si>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</si>
  <si>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</si>
  <si>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</si>
  <si>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</si>
  <si>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</si>
  <si>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</si>
  <si>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</si>
  <si>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</si>
  <si>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</si>
  <si>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</si>
  <si>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</si>
  <si>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</si>
  <si>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</si>
  <si>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</si>
  <si>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</si>
  <si>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</si>
  <si>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</si>
  <si>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</si>
  <si>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</si>
  <si>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</si>
  <si>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</si>
  <si>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</si>
  <si>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</si>
  <si>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</si>
  <si>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</si>
  <si>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</si>
  <si>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</si>
  <si>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</si>
  <si>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</si>
  <si>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</si>
  <si>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</si>
  <si>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</si>
  <si>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</si>
  <si>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</si>
  <si>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</si>
  <si>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</si>
  <si>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</si>
  <si>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</si>
  <si>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</si>
  <si>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</si>
  <si>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</si>
  <si>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</si>
  <si>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</si>
  <si>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</si>
  <si>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</si>
  <si>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</si>
  <si>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</si>
  <si>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</si>
  <si>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</si>
  <si>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</si>
  <si>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</si>
  <si>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</si>
  <si>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</si>
  <si>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</si>
  <si>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</si>
  <si>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</si>
  <si>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</si>
  <si>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</si>
  <si>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</si>
  <si>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</si>
  <si>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</si>
  <si>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</si>
  <si>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</si>
  <si>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</si>
  <si>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</si>
  <si>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</si>
  <si>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</si>
  <si>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</si>
  <si>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</si>
  <si>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</si>
  <si>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</si>
  <si>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</si>
  <si>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</si>
  <si>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</si>
  <si>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</si>
  <si>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</si>
  <si>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</si>
  <si>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</si>
  <si>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</si>
  <si>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</si>
  <si>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</si>
  <si>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</si>
  <si>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</si>
  <si>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</si>
  <si>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</si>
  <si>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</si>
  <si>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</si>
  <si>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</si>
  <si>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</si>
  <si>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</si>
  <si>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</si>
  <si>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</si>
  <si>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</si>
  <si>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</si>
  <si>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</si>
  <si>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</si>
  <si>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</si>
  <si>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</si>
  <si>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</si>
  <si>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</si>
  <si>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</si>
  <si>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</si>
  <si>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</si>
  <si>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</si>
  <si>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</si>
  <si>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</si>
  <si>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</si>
  <si>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</si>
  <si>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</si>
  <si>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</si>
  <si>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</si>
  <si>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</si>
  <si>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</si>
  <si>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</si>
  <si>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</si>
  <si>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</si>
  <si>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</si>
  <si>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</si>
  <si>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</si>
  <si>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</si>
  <si>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</si>
  <si>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</si>
  <si>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</si>
  <si>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</si>
  <si>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</si>
  <si>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</si>
  <si>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</si>
  <si>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</si>
  <si>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</si>
  <si>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</si>
  <si>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</si>
  <si>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</si>
  <si>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</si>
  <si>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</si>
  <si>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</si>
  <si>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</si>
  <si>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</si>
  <si>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</si>
  <si>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</si>
  <si>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</si>
  <si>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</si>
  <si>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</si>
  <si>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</si>
  <si>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</si>
  <si>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</si>
  <si>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</si>
  <si>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</si>
  <si>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</si>
  <si>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</si>
  <si>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</si>
  <si>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</si>
  <si>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</si>
  <si>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</si>
  <si>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</si>
  <si>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</si>
  <si>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</si>
  <si>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</si>
  <si>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</si>
  <si>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</si>
  <si>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</si>
  <si>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</si>
  <si>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</si>
  <si>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</si>
  <si>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</si>
  <si>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</si>
  <si>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</si>
  <si>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</si>
  <si>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</si>
  <si>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</si>
  <si>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</si>
  <si>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</si>
  <si>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</si>
  <si>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</si>
  <si>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</si>
  <si>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</si>
  <si>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</si>
  <si>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</si>
  <si>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</si>
  <si>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</si>
  <si>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</si>
  <si>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</si>
  <si>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</si>
  <si>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</si>
  <si>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</si>
  <si>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</si>
  <si>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</si>
  <si>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</si>
  <si>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</si>
  <si>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</si>
  <si>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</si>
  <si>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</si>
  <si>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</si>
  <si>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</si>
  <si>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</si>
  <si>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</si>
  <si>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</si>
  <si>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</si>
  <si>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</si>
  <si>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</si>
  <si>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</si>
  <si>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</si>
  <si>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</si>
  <si>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</si>
  <si>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</si>
  <si>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</si>
  <si>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</si>
  <si>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</si>
  <si>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</si>
  <si>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</si>
  <si>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</si>
  <si>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</si>
  <si>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</si>
  <si>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</si>
  <si>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</si>
  <si>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</si>
  <si>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</si>
  <si>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</si>
  <si>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</si>
  <si>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</si>
  <si>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</si>
  <si>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</si>
  <si>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</si>
  <si>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</si>
  <si>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</si>
  <si>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</si>
  <si>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</si>
  <si>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</si>
  <si>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</si>
  <si>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</si>
  <si>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</si>
  <si>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</si>
  <si>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</si>
  <si>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</si>
  <si>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</si>
  <si>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</si>
  <si>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</si>
  <si>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</si>
  <si>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</si>
  <si>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</si>
  <si>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</si>
  <si>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</si>
  <si>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</si>
  <si>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</si>
  <si>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</si>
  <si>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</si>
  <si>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</si>
  <si>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</si>
  <si>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</si>
  <si>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</si>
  <si>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</si>
  <si>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</si>
  <si>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</si>
  <si>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</si>
  <si>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</si>
  <si>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</si>
  <si>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</si>
  <si>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</si>
  <si>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</si>
  <si>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</si>
  <si>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</si>
  <si>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</si>
  <si>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</si>
  <si>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</si>
  <si>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</si>
  <si>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</si>
  <si>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</si>
  <si>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</si>
  <si>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</si>
  <si>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</si>
  <si>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</si>
  <si>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</si>
  <si>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</si>
  <si>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</si>
  <si>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</si>
  <si>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</si>
  <si>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</si>
  <si>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</si>
  <si>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</si>
  <si>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</si>
  <si>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</si>
  <si>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</si>
  <si>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</si>
  <si>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</si>
  <si>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</si>
  <si>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</si>
  <si>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</si>
  <si>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</si>
  <si>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</si>
  <si>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</si>
  <si>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</si>
  <si>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</si>
  <si>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</si>
  <si>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</si>
  <si>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</si>
  <si>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</si>
  <si>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</si>
  <si>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</si>
  <si>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</si>
  <si>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</si>
  <si>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</si>
  <si>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</si>
  <si>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</si>
  <si>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</si>
  <si>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</si>
  <si>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</si>
  <si>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</si>
  <si>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</si>
  <si>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</si>
  <si>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</si>
  <si>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</si>
  <si>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</si>
  <si>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</si>
  <si>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</si>
  <si>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</si>
  <si>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</si>
  <si>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</si>
  <si>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</si>
  <si>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</si>
  <si>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</si>
  <si>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</si>
  <si>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</si>
  <si>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</si>
  <si>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</si>
  <si>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</si>
  <si>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</si>
  <si>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</si>
  <si>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</si>
  <si>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</si>
  <si>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</si>
  <si>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</si>
  <si>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</si>
  <si>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</si>
  <si>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</si>
  <si>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</si>
  <si>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</si>
  <si>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</si>
  <si>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</si>
  <si>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</si>
  <si>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</si>
  <si>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</si>
  <si>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</si>
  <si>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</si>
  <si>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</si>
  <si>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</si>
  <si>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</si>
  <si>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</si>
  <si>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</si>
  <si>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</si>
  <si>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</si>
  <si>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</si>
  <si>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</si>
  <si>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</si>
  <si>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</si>
  <si>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</si>
  <si>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</si>
  <si>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</si>
  <si>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</si>
  <si>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</si>
  <si>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</si>
  <si>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</si>
  <si>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</si>
  <si>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</si>
  <si>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</si>
  <si>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</si>
  <si>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</si>
  <si>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</si>
  <si>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</si>
  <si>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</si>
  <si>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</si>
  <si>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</si>
  <si>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</si>
  <si>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</si>
  <si>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</si>
  <si>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</si>
  <si>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</si>
  <si>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</si>
  <si>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</si>
  <si>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</si>
  <si>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</si>
  <si>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</si>
  <si>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</si>
  <si>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</si>
  <si>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</si>
  <si>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</si>
  <si>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</si>
  <si>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</si>
  <si>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</si>
  <si>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</si>
  <si>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</si>
  <si>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</si>
  <si>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</si>
  <si>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</si>
  <si>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</si>
  <si>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</si>
  <si>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</si>
  <si>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</si>
  <si>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</si>
  <si>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</si>
  <si>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</si>
  <si>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</si>
  <si>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</si>
  <si>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</si>
  <si>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</si>
  <si>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</si>
  <si>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</si>
  <si>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</si>
  <si>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</si>
  <si>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</si>
  <si>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</si>
  <si>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</si>
  <si>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</si>
  <si>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</si>
  <si>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</si>
  <si>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</si>
  <si>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</si>
  <si>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</si>
  <si>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</si>
  <si>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</si>
  <si>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</si>
  <si>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</si>
  <si>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</si>
  <si>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</si>
  <si>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</si>
  <si>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</si>
  <si>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</si>
  <si>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</si>
  <si>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</si>
  <si>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</si>
  <si>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</si>
  <si>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</si>
  <si>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</si>
  <si>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</si>
  <si>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</si>
  <si>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</si>
  <si>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</si>
  <si>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</si>
  <si>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</si>
  <si>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</si>
  <si>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</si>
  <si>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</si>
  <si>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</si>
  <si>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</si>
  <si>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</si>
  <si>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</si>
  <si>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</si>
  <si>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</si>
  <si>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</si>
  <si>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</si>
  <si>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</si>
  <si>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</si>
  <si>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</si>
  <si>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</si>
  <si>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</si>
  <si>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</si>
  <si>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</si>
  <si>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</si>
  <si>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</si>
  <si>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</si>
  <si>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</si>
  <si>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</si>
  <si>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</si>
  <si>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</si>
  <si>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</si>
  <si>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</si>
  <si>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</si>
  <si>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</si>
  <si>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</si>
  <si>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</si>
  <si>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</si>
  <si>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</si>
  <si>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</si>
  <si>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</si>
  <si>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</si>
  <si>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</si>
  <si>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</si>
  <si>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</si>
  <si>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</si>
  <si>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</si>
  <si>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</si>
  <si>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</si>
  <si>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</si>
  <si>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</si>
  <si>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</si>
  <si>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</si>
  <si>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</si>
  <si>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</si>
  <si>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</si>
  <si>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</si>
  <si>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</si>
  <si>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</si>
  <si>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</si>
  <si>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</si>
  <si>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</si>
  <si>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</si>
  <si>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</si>
  <si>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</si>
  <si>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</si>
  <si>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</si>
  <si>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</si>
  <si>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</si>
  <si>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</si>
  <si>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</si>
  <si>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</si>
  <si>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</si>
  <si>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</si>
  <si>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</si>
  <si>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</si>
  <si>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</si>
  <si>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</si>
  <si>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</si>
  <si>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</si>
  <si>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</si>
  <si>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</si>
  <si>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</si>
  <si>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</si>
  <si>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</si>
  <si>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</si>
  <si>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</si>
  <si>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</si>
  <si>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</si>
  <si>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</si>
  <si>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</si>
  <si>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</si>
  <si>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</si>
  <si>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</si>
  <si>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</si>
  <si>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</si>
  <si>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</si>
  <si>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</si>
  <si>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</si>
  <si>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</si>
  <si>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</si>
  <si>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</si>
  <si>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</si>
  <si>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</si>
  <si>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</si>
  <si>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</si>
  <si>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</si>
  <si>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</si>
  <si>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</si>
  <si>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</si>
  <si>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</si>
  <si>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</si>
  <si>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</si>
  <si>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</si>
  <si>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</si>
  <si>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</si>
  <si>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</si>
  <si>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</si>
  <si>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</si>
  <si>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</si>
  <si>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</si>
  <si>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</si>
  <si>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</si>
  <si>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</si>
  <si>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</si>
  <si>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</si>
  <si>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</si>
  <si>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</si>
  <si>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</si>
  <si>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</si>
  <si>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</si>
  <si>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</si>
  <si>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</si>
  <si>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</si>
  <si>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</si>
  <si>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</si>
  <si>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</si>
  <si>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</si>
  <si>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</si>
  <si>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</si>
  <si>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</si>
  <si>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</si>
  <si>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</si>
  <si>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</si>
  <si>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</si>
  <si>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</si>
  <si>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</si>
  <si>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</si>
  <si>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</si>
  <si>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</si>
  <si>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</si>
  <si>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</si>
  <si>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</si>
  <si>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</si>
  <si>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</si>
  <si>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</si>
  <si>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</si>
  <si>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</si>
  <si>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</si>
  <si>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</si>
  <si>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</si>
  <si>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</si>
  <si>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</si>
  <si>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</si>
  <si>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</si>
  <si>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</si>
  <si>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</si>
  <si>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</si>
  <si>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</si>
  <si>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</si>
  <si>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</si>
  <si>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</si>
  <si>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</si>
  <si>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</si>
  <si>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</si>
  <si>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</si>
  <si>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</si>
  <si>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</si>
  <si>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</si>
  <si>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</si>
  <si>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</si>
  <si>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</si>
  <si>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</si>
  <si>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</si>
  <si>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</si>
  <si>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</si>
  <si>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</si>
  <si>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</si>
  <si>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</si>
  <si>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</si>
  <si>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</si>
  <si>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</si>
  <si>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</si>
  <si>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</si>
  <si>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</si>
  <si>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</si>
  <si>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</si>
  <si>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</si>
  <si>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</si>
  <si>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</si>
  <si>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</si>
  <si>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</si>
  <si>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</si>
  <si>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</si>
  <si>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</si>
  <si>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</si>
  <si>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</si>
  <si>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</si>
  <si>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</si>
  <si>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</si>
  <si>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</si>
  <si>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</si>
  <si>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</si>
  <si>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</si>
  <si>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</si>
  <si>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</si>
  <si>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</si>
  <si>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</si>
  <si>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</si>
  <si>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</si>
  <si>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</si>
  <si>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</si>
  <si>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</si>
  <si>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</si>
  <si>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</si>
  <si>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</si>
  <si>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</si>
  <si>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</si>
  <si>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</si>
  <si>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</si>
  <si>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</si>
  <si>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</si>
  <si>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</si>
  <si>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</si>
  <si>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</si>
  <si>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</si>
  <si>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</si>
  <si>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</si>
  <si>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</si>
  <si>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</si>
  <si>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</si>
  <si>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</si>
  <si>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</si>
  <si>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</si>
  <si>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</si>
  <si>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</si>
  <si>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</si>
  <si>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</si>
  <si>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</si>
  <si>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</si>
  <si>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</si>
  <si>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</si>
  <si>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</si>
  <si>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</si>
  <si>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</si>
  <si>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</si>
  <si>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</si>
  <si>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</si>
  <si>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</si>
  <si>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</si>
  <si>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</si>
  <si>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</si>
  <si>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</si>
  <si>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</si>
  <si>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</si>
  <si>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</si>
  <si>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</si>
  <si>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</si>
  <si>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</si>
  <si>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</si>
  <si>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</si>
  <si>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</si>
  <si>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</si>
  <si>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</si>
  <si>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</si>
  <si>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</si>
  <si>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</si>
  <si>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</si>
  <si>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</si>
  <si>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</si>
  <si>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</si>
  <si>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</si>
  <si>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</si>
  <si>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</si>
  <si>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</si>
  <si>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</si>
  <si>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</si>
  <si>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</si>
  <si>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</si>
  <si>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</si>
  <si>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</si>
  <si>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</si>
  <si>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</si>
  <si>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</si>
  <si>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</si>
  <si>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</si>
  <si>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</si>
  <si>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</si>
  <si>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</si>
  <si>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</si>
  <si>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</si>
  <si>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</si>
  <si>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</si>
  <si>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</si>
  <si>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</si>
  <si>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</si>
  <si>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</si>
  <si>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</si>
  <si>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</si>
  <si>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</si>
  <si>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</si>
  <si>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</si>
  <si>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</si>
  <si>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</si>
  <si>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</si>
  <si>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</si>
  <si>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</si>
  <si>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</si>
  <si>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</si>
  <si>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</si>
  <si>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</si>
  <si>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</si>
  <si>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</si>
  <si>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</si>
  <si>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</si>
  <si>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</si>
  <si>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</si>
  <si>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</si>
  <si>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</si>
  <si>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</si>
  <si>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</si>
  <si>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</si>
  <si>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</si>
  <si>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</si>
  <si>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</si>
  <si>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</si>
  <si>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</si>
  <si>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</si>
  <si>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</si>
  <si>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</si>
  <si>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</si>
  <si>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</si>
  <si>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</si>
  <si>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</si>
  <si>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</si>
  <si>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</si>
  <si>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</si>
  <si>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</si>
  <si>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</si>
  <si>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</si>
  <si>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</si>
  <si>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</si>
  <si>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</si>
  <si>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</si>
  <si>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</si>
  <si>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</si>
  <si>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</si>
  <si>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</si>
  <si>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</si>
  <si>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</si>
  <si>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</si>
  <si>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</si>
  <si>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</si>
  <si>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</si>
  <si>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</si>
  <si>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</si>
  <si>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</si>
  <si>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</si>
  <si>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</si>
  <si>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</si>
  <si>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</si>
  <si>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</si>
  <si>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</si>
  <si>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</si>
  <si>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</si>
  <si>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</si>
  <si>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</si>
  <si>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</si>
  <si>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</si>
  <si>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</si>
  <si>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</si>
  <si>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</si>
  <si>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</si>
  <si>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</si>
  <si>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</si>
  <si>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</si>
  <si>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</si>
  <si>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</si>
  <si>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</si>
  <si>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</si>
  <si>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</si>
  <si>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</si>
  <si>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</si>
  <si>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</si>
  <si>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</si>
  <si>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</si>
  <si>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</si>
  <si>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</si>
  <si>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</si>
  <si>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</si>
  <si>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</si>
  <si>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</si>
  <si>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</si>
  <si>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</si>
  <si>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</si>
  <si>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</si>
  <si>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</si>
  <si>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</si>
  <si>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</si>
  <si>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</si>
  <si>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</si>
  <si>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</si>
  <si>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</si>
  <si>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</si>
  <si>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</si>
  <si>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</si>
  <si>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</si>
  <si>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</si>
  <si>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</si>
  <si>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</si>
  <si>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</si>
  <si>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</si>
  <si>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</si>
  <si>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</si>
  <si>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</si>
  <si>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</si>
  <si>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</si>
  <si>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</si>
  <si>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</si>
  <si>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</si>
  <si>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</si>
  <si>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</si>
  <si>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</si>
  <si>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</si>
  <si>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</si>
  <si>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</si>
  <si>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</si>
  <si>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</si>
  <si>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</si>
  <si>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</si>
  <si>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</si>
  <si>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</si>
  <si>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</si>
  <si>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</si>
  <si>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</si>
  <si>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</si>
  <si>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</si>
  <si>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</si>
  <si>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</si>
  <si>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</si>
  <si>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</si>
  <si>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</si>
  <si>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</si>
  <si>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</si>
  <si>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</si>
  <si>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</si>
  <si>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</si>
  <si>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</si>
  <si>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</si>
  <si>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</si>
  <si>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</si>
  <si>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</si>
  <si>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</si>
  <si>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</si>
  <si>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</si>
  <si>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</si>
  <si>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</si>
  <si>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</si>
  <si>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</si>
  <si>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</si>
  <si>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</si>
  <si>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</si>
  <si>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</si>
  <si>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</si>
  <si>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</si>
  <si>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</si>
  <si>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</si>
  <si>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</si>
  <si>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</si>
  <si>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</si>
  <si>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</si>
  <si>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</si>
  <si>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</si>
  <si>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</si>
  <si>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</si>
  <si>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</si>
  <si>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</si>
  <si>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</si>
  <si>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</si>
  <si>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</si>
  <si>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</si>
  <si>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</si>
  <si>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</si>
  <si>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</si>
  <si>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</si>
  <si>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</si>
  <si>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</si>
  <si>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</si>
  <si>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</si>
  <si>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</si>
  <si>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</si>
  <si>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</si>
  <si>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</si>
  <si>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</si>
  <si>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</si>
  <si>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</si>
  <si>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</si>
  <si>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</si>
  <si>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</si>
  <si>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</si>
  <si>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</si>
  <si>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</si>
  <si>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</si>
  <si>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</si>
  <si>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</si>
  <si>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</si>
  <si>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</si>
  <si>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</si>
  <si>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</si>
  <si>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</si>
  <si>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</si>
  <si>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</si>
  <si>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</si>
  <si>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</si>
  <si>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</si>
  <si>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</si>
  <si>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</si>
  <si>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</si>
  <si>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</si>
  <si>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</si>
  <si>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</si>
  <si>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</si>
  <si>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</si>
  <si>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</si>
  <si>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</si>
  <si>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</si>
  <si>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</si>
  <si>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</si>
  <si>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</si>
  <si>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</si>
  <si>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</si>
  <si>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</si>
  <si>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</si>
  <si>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</si>
  <si>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</si>
  <si>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</si>
  <si>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</si>
  <si>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</si>
  <si>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</si>
  <si>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</si>
  <si>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</si>
  <si>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</si>
  <si>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</si>
  <si>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</si>
  <si>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</si>
  <si>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</si>
  <si>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</si>
  <si>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</si>
  <si>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</si>
  <si>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</si>
  <si>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</si>
  <si>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</si>
  <si>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</si>
  <si>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</si>
  <si>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</si>
  <si>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</si>
  <si>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</si>
  <si>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</si>
  <si>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</si>
  <si>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</si>
  <si>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</si>
  <si>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</si>
  <si>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</si>
  <si>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</si>
  <si>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</si>
  <si>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</si>
  <si>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</si>
  <si>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</si>
  <si>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</si>
  <si>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</si>
  <si>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</si>
  <si>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</si>
  <si>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</si>
  <si>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</si>
  <si>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</si>
  <si>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</si>
  <si>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</si>
  <si>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</si>
  <si>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</si>
  <si>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</si>
  <si>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</si>
  <si>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</si>
  <si>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</si>
  <si>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</si>
  <si>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</si>
  <si>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</si>
  <si>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</si>
  <si>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</si>
  <si>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</si>
  <si>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</si>
  <si>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</si>
  <si>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</si>
  <si>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</si>
  <si>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</si>
  <si>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</si>
  <si>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</si>
  <si>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</si>
  <si>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</si>
  <si>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</si>
  <si>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</si>
  <si>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</si>
  <si>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</si>
  <si>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</si>
  <si>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</si>
  <si>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</si>
  <si>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</si>
  <si>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</si>
  <si>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</si>
  <si>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</si>
  <si>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</si>
  <si>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</si>
  <si>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</si>
  <si>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</si>
  <si>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</si>
  <si>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</si>
  <si>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</si>
  <si>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</si>
  <si>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</si>
  <si>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</si>
  <si>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</si>
  <si>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</si>
  <si>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</si>
  <si>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</si>
  <si>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</si>
  <si>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</si>
  <si>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</si>
  <si>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</si>
  <si>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</si>
  <si>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</si>
  <si>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</si>
  <si>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</si>
  <si>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</si>
  <si>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</si>
  <si>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</si>
  <si>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</si>
  <si>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</si>
  <si>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</si>
  <si>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</si>
  <si>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</si>
  <si>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</si>
  <si>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</si>
  <si>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</si>
  <si>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</si>
  <si>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</si>
  <si>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</si>
  <si>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</si>
  <si>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</si>
  <si>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</si>
  <si>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</si>
  <si>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</si>
  <si>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</si>
  <si>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</si>
  <si>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</si>
  <si>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</si>
  <si>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</si>
  <si>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</si>
  <si>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</si>
  <si>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</si>
  <si>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</si>
  <si>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</si>
  <si>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</si>
  <si>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</si>
  <si>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</si>
  <si>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</si>
  <si>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</si>
  <si>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</si>
  <si>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</si>
  <si>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</si>
  <si>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</si>
  <si>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</si>
  <si>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</si>
  <si>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</si>
  <si>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</si>
  <si>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</si>
  <si>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</si>
  <si>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</si>
  <si>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</si>
  <si>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</si>
  <si>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</si>
  <si>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</si>
  <si>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</si>
  <si>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</si>
  <si>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</si>
  <si>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</si>
  <si>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</si>
  <si>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</si>
  <si>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</si>
  <si>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</si>
  <si>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</si>
  <si>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</si>
  <si>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</si>
  <si>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</si>
  <si>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</si>
  <si>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</si>
  <si>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</si>
  <si>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</si>
  <si>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</si>
  <si>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</si>
  <si>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</si>
  <si>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</si>
  <si>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</si>
  <si>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</si>
  <si>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</si>
  <si>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</si>
  <si>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</si>
  <si>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</si>
  <si>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</si>
  <si>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</si>
  <si>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</si>
  <si>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</si>
  <si>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</si>
  <si>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</si>
  <si>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</si>
  <si>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</si>
  <si>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</si>
  <si>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</si>
  <si>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</si>
  <si>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</si>
  <si>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</si>
  <si>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</si>
  <si>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</si>
  <si>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</si>
  <si>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</si>
  <si>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</si>
  <si>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</si>
  <si>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</si>
  <si>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</si>
  <si>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</si>
  <si>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</si>
  <si>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</si>
  <si>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</si>
  <si>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</si>
  <si>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</si>
  <si>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</si>
  <si>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</si>
  <si>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</si>
  <si>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</si>
  <si>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</si>
  <si>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</si>
  <si>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</si>
  <si>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</si>
  <si>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</si>
  <si>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</si>
  <si>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</si>
  <si>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</si>
  <si>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</si>
  <si>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</si>
  <si>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</si>
  <si>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</si>
  <si>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</si>
  <si>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</si>
  <si>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</si>
  <si>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</si>
  <si>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</si>
  <si>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</si>
  <si>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</si>
  <si>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</si>
  <si>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</si>
  <si>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</si>
  <si>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</si>
  <si>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</si>
  <si>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</si>
  <si>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</si>
  <si>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</si>
  <si>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</si>
  <si>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</si>
  <si>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</si>
  <si>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</si>
  <si>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</si>
  <si>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</si>
  <si>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</si>
  <si>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</si>
  <si>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</si>
  <si>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</si>
  <si>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</si>
  <si>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</si>
  <si>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</si>
  <si>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</si>
  <si>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</si>
  <si>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</si>
  <si>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</si>
  <si>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</si>
  <si>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</si>
  <si>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</si>
  <si>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</si>
  <si>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</si>
  <si>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</si>
  <si>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</si>
  <si>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</si>
  <si>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</si>
  <si>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</si>
  <si>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</si>
  <si>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</si>
  <si>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</si>
  <si>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</si>
  <si>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</si>
  <si>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</si>
  <si>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</si>
  <si>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</si>
  <si>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</si>
  <si>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</si>
  <si>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</si>
  <si>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</si>
  <si>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</si>
  <si>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</si>
  <si>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</si>
  <si>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</si>
  <si>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</si>
  <si>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</si>
  <si>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</si>
  <si>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</si>
  <si>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</si>
  <si>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</si>
  <si>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</si>
  <si>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</si>
  <si>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</si>
  <si>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</si>
  <si>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</si>
  <si>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</si>
  <si>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</si>
  <si>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</si>
  <si>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</si>
  <si>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</si>
  <si>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</si>
  <si>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</si>
  <si>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</si>
  <si>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</si>
  <si>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</si>
  <si>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</si>
  <si>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</si>
  <si>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</si>
  <si>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</si>
  <si>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</si>
  <si>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</si>
  <si>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</si>
  <si>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</si>
  <si>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</si>
  <si>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</si>
  <si>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</si>
  <si>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</si>
  <si>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</si>
  <si>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</si>
  <si>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</si>
  <si>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</si>
  <si>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</si>
  <si>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</si>
  <si>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</si>
  <si>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</si>
  <si>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</si>
  <si>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</si>
  <si>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</si>
  <si>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</si>
  <si>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</si>
  <si>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</si>
  <si>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</si>
  <si>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</si>
  <si>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</si>
  <si>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</si>
  <si>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</si>
  <si>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</si>
  <si>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</si>
  <si>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</si>
  <si>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</si>
  <si>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</si>
  <si>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</si>
  <si>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</si>
  <si>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</si>
  <si>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</si>
  <si>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</si>
  <si>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</si>
  <si>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</si>
  <si>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</si>
  <si>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</si>
  <si>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</si>
  <si>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</si>
  <si>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</si>
  <si>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</si>
  <si>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</si>
  <si>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</si>
  <si>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</si>
  <si>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</si>
  <si>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</si>
  <si>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</si>
  <si>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</si>
  <si>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</si>
  <si>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</si>
  <si>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</si>
  <si>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</si>
  <si>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</si>
  <si>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</si>
  <si>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</si>
  <si>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</si>
  <si>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</si>
  <si>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</si>
  <si>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</si>
  <si>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</si>
  <si>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</si>
  <si>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</si>
  <si>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</si>
  <si>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</si>
  <si>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</si>
  <si>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</si>
  <si>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</si>
  <si>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</si>
  <si>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</si>
  <si>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</si>
  <si>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</si>
  <si>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</si>
  <si>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</si>
  <si>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</si>
  <si>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</si>
  <si>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</si>
  <si>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</si>
  <si>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</si>
  <si>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</si>
  <si>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</si>
  <si>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</si>
  <si>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</si>
  <si>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</si>
  <si>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</si>
  <si>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</si>
  <si>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</si>
  <si>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</si>
  <si>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</si>
  <si>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</si>
  <si>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</si>
  <si>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</si>
  <si>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</si>
  <si>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</si>
  <si>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</si>
  <si>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</si>
  <si>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</si>
  <si>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</si>
  <si>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</si>
  <si>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</si>
  <si>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</si>
  <si>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</si>
  <si>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</si>
  <si>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</si>
  <si>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</si>
  <si>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</si>
  <si>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</si>
  <si>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</si>
  <si>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</si>
  <si>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</si>
  <si>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</si>
  <si>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</si>
  <si>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</si>
  <si>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</si>
  <si>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</si>
  <si>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</si>
  <si>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</si>
  <si>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</si>
  <si>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</si>
  <si>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</si>
  <si>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</si>
  <si>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</si>
  <si>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</si>
  <si>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</si>
  <si>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</si>
  <si>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</si>
  <si>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</si>
  <si>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</si>
  <si>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</si>
  <si>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</si>
  <si>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</si>
  <si>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</si>
  <si>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</si>
  <si>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</si>
  <si>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</si>
  <si>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</si>
  <si>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</si>
  <si>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</si>
  <si>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</si>
  <si>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</si>
  <si>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</si>
  <si>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</si>
  <si>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</si>
  <si>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</si>
  <si>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</si>
  <si>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</si>
  <si>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</si>
  <si>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</si>
  <si>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</si>
  <si>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</si>
  <si>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</si>
  <si>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</si>
  <si>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</si>
  <si>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</si>
  <si>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</si>
  <si>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</si>
  <si>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</si>
  <si>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</si>
  <si>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</si>
  <si>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</si>
  <si>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</si>
  <si>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</si>
  <si>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</si>
  <si>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</si>
  <si>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</si>
  <si>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</si>
  <si>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</si>
  <si>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</si>
  <si>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</si>
  <si>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</si>
  <si>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</si>
  <si>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</si>
  <si>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</si>
  <si>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</si>
  <si>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</si>
  <si>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</si>
  <si>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</si>
  <si>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</si>
  <si>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</si>
  <si>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</si>
  <si>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</si>
  <si>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</si>
  <si>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</si>
  <si>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</si>
  <si>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</si>
  <si>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</si>
  <si>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</si>
  <si>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</si>
  <si>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</si>
  <si>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</si>
  <si>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</si>
  <si>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</si>
  <si>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</si>
  <si>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</si>
  <si>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</si>
  <si>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</si>
  <si>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</si>
  <si>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</si>
  <si>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</si>
  <si>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</si>
  <si>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</si>
  <si>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</si>
  <si>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</si>
  <si>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</si>
  <si>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</si>
  <si>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</si>
  <si>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</si>
  <si>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</si>
  <si>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</si>
  <si>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</si>
  <si>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</si>
  <si>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</si>
  <si>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</si>
  <si>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</si>
  <si>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</si>
  <si>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</si>
  <si>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</si>
  <si>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</si>
  <si>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</si>
  <si>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</si>
  <si>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</si>
  <si>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</si>
  <si>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</si>
  <si>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</si>
  <si>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</si>
  <si>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</si>
  <si>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</si>
  <si>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</si>
  <si>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</si>
  <si>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</si>
  <si>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</si>
  <si>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</si>
  <si>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</si>
  <si>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</si>
  <si>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</si>
  <si>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</si>
  <si>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</si>
  <si>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</si>
  <si>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</si>
  <si>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</si>
  <si>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</si>
  <si>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</si>
  <si>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</si>
  <si>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</si>
  <si>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</si>
  <si>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</si>
  <si>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</si>
  <si>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</si>
  <si>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</si>
  <si>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</si>
  <si>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</si>
  <si>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</si>
  <si>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</si>
  <si>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</si>
  <si>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</si>
  <si>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</si>
  <si>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</si>
  <si>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</si>
  <si>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</si>
  <si>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</si>
  <si>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</si>
  <si>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</si>
  <si>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</si>
  <si>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</si>
  <si>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</si>
  <si>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</si>
  <si>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</si>
  <si>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</si>
  <si>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</si>
  <si>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</si>
  <si>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</si>
  <si>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</si>
  <si>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</si>
  <si>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</si>
  <si>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</si>
  <si>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</si>
  <si>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</si>
  <si>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</si>
  <si>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</si>
  <si>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</si>
  <si>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</si>
  <si>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</si>
  <si>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</si>
  <si>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</si>
  <si>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</si>
  <si>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</si>
  <si>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</si>
  <si>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</si>
  <si>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</si>
  <si>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</si>
  <si>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</si>
  <si>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</si>
  <si>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</si>
  <si>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</si>
  <si>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</si>
  <si>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</si>
  <si>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</si>
  <si>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</si>
  <si>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</si>
  <si>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</si>
  <si>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</si>
  <si>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</si>
  <si>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</si>
  <si>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</si>
  <si>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</si>
  <si>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</si>
  <si>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</si>
  <si>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</si>
  <si>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</si>
  <si>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</si>
  <si>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</si>
  <si>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</si>
  <si>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</si>
  <si>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</si>
  <si>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</si>
  <si>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</si>
  <si>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</si>
  <si>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</si>
  <si>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</si>
  <si>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</si>
  <si>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</si>
  <si>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</si>
  <si>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</si>
  <si>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</si>
  <si>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</si>
  <si>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</si>
  <si>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</si>
  <si>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</si>
  <si>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</si>
  <si>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</si>
  <si>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</si>
  <si>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</si>
  <si>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</si>
  <si>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</si>
  <si>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</si>
  <si>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</si>
  <si>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</si>
  <si>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</si>
  <si>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</si>
  <si>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</si>
  <si>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</si>
  <si>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</si>
  <si>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</si>
  <si>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</si>
  <si>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</si>
  <si>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</si>
  <si>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</si>
  <si>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</si>
  <si>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</si>
  <si>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</si>
  <si>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</si>
  <si>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</si>
  <si>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</si>
  <si>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</si>
  <si>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</si>
  <si>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</si>
  <si>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</si>
  <si>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</si>
  <si>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</si>
  <si>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</si>
  <si>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</si>
  <si>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</si>
  <si>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</si>
  <si>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</si>
  <si>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</si>
  <si>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</si>
  <si>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</si>
  <si>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</si>
  <si>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</si>
  <si>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</si>
  <si>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</si>
  <si>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</si>
  <si>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</si>
  <si>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</si>
  <si>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</si>
  <si>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</si>
  <si>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</si>
  <si>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</si>
  <si>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</si>
  <si>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</si>
  <si>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</si>
  <si>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</si>
  <si>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</si>
  <si>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</si>
  <si>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</si>
  <si>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</si>
  <si>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</si>
  <si>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</si>
  <si>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</si>
  <si>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</si>
  <si>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</si>
  <si>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</si>
  <si>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</si>
  <si>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</si>
  <si>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</si>
  <si>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</si>
  <si>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</si>
  <si>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</si>
  <si>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</si>
  <si>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</si>
  <si>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</si>
  <si>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</si>
  <si>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</si>
  <si>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</si>
  <si>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</si>
  <si>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</si>
  <si>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</si>
  <si>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</si>
  <si>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</si>
  <si>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</si>
  <si>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</si>
  <si>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</si>
  <si>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</si>
  <si>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</si>
  <si>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</si>
  <si>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</si>
  <si>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</si>
  <si>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</si>
  <si>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</si>
  <si>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</si>
  <si>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</si>
  <si>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</si>
  <si>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</si>
  <si>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</si>
  <si>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</si>
  <si>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</si>
  <si>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</si>
  <si>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</si>
  <si>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</si>
  <si>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</si>
  <si>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</si>
  <si>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</si>
  <si>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</si>
  <si>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</si>
  <si>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</si>
  <si>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</si>
  <si>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</si>
  <si>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</si>
  <si>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</si>
  <si>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</si>
  <si>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</si>
  <si>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</si>
  <si>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</si>
  <si>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</si>
  <si>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</si>
  <si>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</si>
  <si>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</si>
  <si>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</si>
  <si>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</si>
  <si>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</si>
  <si>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</si>
  <si>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</si>
  <si>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</si>
  <si>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</si>
  <si>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</si>
  <si>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</si>
  <si>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</si>
  <si>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</si>
  <si>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</si>
  <si>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</si>
  <si>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</si>
  <si>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</si>
  <si>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</si>
  <si>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</si>
  <si>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</si>
  <si>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</si>
  <si>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</si>
  <si>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</si>
  <si>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</si>
  <si>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</si>
  <si>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</si>
  <si>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</si>
  <si>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</si>
  <si>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</si>
  <si>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</si>
  <si>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</si>
  <si>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</si>
  <si>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</si>
  <si>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</si>
  <si>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</si>
  <si>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</si>
  <si>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</si>
  <si>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</si>
  <si>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</si>
  <si>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</si>
  <si>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</si>
  <si>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</si>
  <si>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</si>
  <si>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</si>
  <si>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</si>
  <si>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</si>
  <si>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</si>
  <si>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</si>
  <si>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</si>
  <si>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</si>
  <si>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</si>
  <si>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</si>
  <si>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</si>
  <si>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</si>
  <si>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</si>
  <si>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</si>
  <si>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</si>
  <si>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</si>
  <si>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</si>
  <si>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</si>
  <si>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</si>
  <si>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</si>
  <si>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</si>
  <si>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</si>
  <si>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</si>
  <si>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</si>
  <si>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</si>
  <si>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</si>
  <si>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</si>
  <si>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</si>
  <si>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</si>
  <si>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</si>
  <si>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</si>
  <si>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</si>
  <si>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</si>
  <si>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</si>
  <si>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</si>
  <si>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</si>
  <si>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</si>
  <si>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</si>
  <si>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</si>
  <si>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</si>
  <si>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</si>
  <si>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</si>
  <si>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</si>
  <si>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</si>
  <si>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</si>
  <si>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</si>
  <si>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</si>
  <si>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</si>
  <si>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</si>
  <si>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</si>
  <si>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</si>
  <si>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</si>
  <si>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</si>
  <si>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</si>
  <si>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</si>
  <si>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</si>
  <si>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</si>
  <si>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</si>
  <si>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</si>
  <si>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</si>
  <si>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</si>
  <si>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</si>
  <si>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</si>
  <si>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</si>
  <si>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</si>
  <si>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</si>
  <si>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</si>
  <si>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</si>
  <si>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</si>
  <si>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</si>
  <si>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</si>
  <si>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</si>
  <si>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</si>
  <si>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</si>
  <si>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</si>
  <si>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</si>
  <si>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</si>
  <si>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</si>
  <si>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</si>
  <si>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</si>
  <si>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</si>
  <si>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</si>
  <si>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</si>
  <si>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</si>
  <si>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</si>
  <si>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</si>
  <si>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</si>
  <si>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</si>
  <si>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</si>
  <si>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</si>
  <si>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</si>
  <si>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</si>
  <si>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</si>
  <si>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</si>
  <si>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</si>
  <si>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</si>
  <si>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</si>
  <si>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</si>
  <si>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</si>
  <si>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</si>
  <si>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</si>
  <si>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</si>
  <si>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</si>
  <si>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</si>
  <si>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</si>
  <si>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</si>
  <si>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</si>
  <si>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</si>
  <si>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</si>
  <si>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</si>
  <si>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</si>
  <si>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</si>
  <si>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</si>
  <si>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</si>
  <si>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</si>
  <si>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</si>
  <si>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</si>
  <si>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</si>
  <si>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</si>
  <si>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</si>
  <si>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</si>
  <si>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</si>
  <si>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</si>
  <si>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</si>
  <si>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</si>
  <si>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</si>
  <si>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</si>
  <si>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</si>
  <si>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</si>
  <si>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</si>
  <si>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</si>
  <si>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</si>
  <si>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</si>
  <si>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</si>
  <si>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</si>
  <si>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</si>
  <si>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</si>
  <si>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</si>
  <si>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</si>
  <si>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</si>
  <si>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</si>
  <si>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</si>
  <si>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</si>
  <si>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</si>
  <si>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</si>
  <si>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</si>
  <si>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</si>
  <si>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</si>
  <si>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</si>
  <si>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</si>
  <si>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</si>
  <si>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</si>
  <si>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</si>
  <si>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</si>
  <si>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</si>
  <si>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</si>
  <si>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</si>
  <si>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</si>
  <si>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</si>
  <si>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</si>
  <si>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</si>
  <si>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</si>
  <si>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</si>
  <si>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</si>
  <si>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</si>
  <si>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</si>
  <si>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</si>
  <si>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</si>
  <si>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</si>
  <si>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</si>
  <si>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</si>
  <si>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</si>
  <si>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</si>
  <si>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</si>
  <si>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</si>
  <si>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</si>
  <si>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</si>
  <si>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</si>
  <si>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</si>
  <si>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</si>
  <si>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</si>
  <si>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</si>
  <si>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</si>
  <si>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</si>
  <si>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</si>
  <si>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</si>
  <si>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</si>
  <si>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</si>
  <si>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</si>
  <si>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</si>
  <si>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</si>
  <si>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</si>
  <si>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</si>
  <si>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</si>
  <si>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</si>
  <si>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</si>
  <si>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</si>
  <si>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</si>
  <si>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</si>
  <si>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</si>
  <si>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</si>
  <si>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</si>
  <si>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</si>
  <si>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</si>
  <si>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</si>
  <si>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</si>
  <si>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</si>
  <si>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</si>
  <si>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</si>
  <si>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</si>
  <si>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</si>
  <si>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</si>
  <si>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</si>
  <si>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</si>
  <si>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</si>
  <si>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</si>
  <si>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</si>
  <si>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</si>
  <si>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</si>
  <si>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</si>
  <si>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</si>
  <si>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</si>
  <si>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</si>
  <si>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</si>
  <si>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</si>
  <si>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</si>
  <si>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</si>
  <si>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</si>
  <si>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</si>
  <si>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</si>
  <si>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</si>
  <si>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</si>
  <si>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</si>
  <si>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</si>
  <si>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</si>
  <si>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</si>
  <si>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</si>
  <si>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</si>
  <si>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</si>
  <si>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</si>
  <si>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</si>
  <si>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</si>
  <si>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</si>
  <si>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</si>
  <si>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</si>
  <si>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</si>
  <si>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</si>
  <si>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</si>
  <si>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</si>
  <si>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</si>
  <si>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</si>
  <si>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</si>
  <si>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</si>
  <si>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</si>
  <si>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</si>
  <si>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</si>
  <si>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</si>
  <si>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</si>
  <si>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</si>
  <si>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</si>
  <si>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</si>
  <si>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</si>
  <si>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</si>
  <si>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</si>
  <si>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</si>
  <si>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</si>
  <si>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</si>
  <si>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</si>
  <si>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</si>
  <si>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</si>
  <si>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</si>
  <si>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</si>
  <si>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</si>
  <si>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</si>
  <si>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</si>
  <si>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</si>
  <si>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</si>
  <si>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</si>
  <si>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</si>
  <si>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</si>
  <si>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</si>
  <si>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</si>
  <si>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</si>
  <si>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</si>
  <si>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</si>
  <si>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</si>
  <si>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</si>
  <si>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</si>
  <si>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</si>
  <si>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</si>
  <si>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</si>
  <si>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</si>
  <si>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</si>
  <si>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</si>
  <si>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</si>
  <si>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</si>
  <si>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</si>
  <si>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</si>
  <si>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</si>
  <si>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</si>
  <si>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</si>
  <si>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</si>
  <si>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</si>
  <si>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</si>
  <si>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</si>
  <si>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</si>
  <si>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</si>
  <si>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</si>
  <si>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</si>
  <si>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</si>
  <si>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</si>
  <si>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</si>
  <si>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</si>
  <si>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</si>
  <si>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</si>
  <si>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</si>
  <si>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</si>
  <si>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</si>
  <si>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</si>
  <si>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</si>
  <si>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</si>
  <si>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</si>
  <si>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</si>
  <si>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</si>
  <si>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</si>
  <si>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</si>
  <si>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</si>
  <si>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</si>
  <si>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</si>
  <si>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</si>
  <si>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</si>
  <si>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</si>
  <si>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</si>
  <si>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</si>
  <si>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</si>
  <si>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</si>
  <si>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</si>
  <si>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</si>
  <si>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</si>
  <si>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</si>
  <si>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</si>
  <si>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</si>
  <si>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</si>
  <si>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</si>
  <si>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</si>
  <si>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</si>
  <si>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</si>
  <si>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</si>
  <si>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</si>
  <si>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</si>
  <si>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</si>
  <si>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</si>
  <si>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</si>
  <si>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</si>
  <si>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</si>
  <si>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</si>
  <si>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</si>
  <si>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</si>
  <si>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</si>
  <si>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</si>
  <si>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</si>
  <si>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</si>
  <si>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</si>
  <si>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</si>
  <si>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</si>
  <si>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</si>
  <si>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</si>
  <si>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</si>
  <si>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</si>
  <si>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</si>
  <si>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</si>
  <si>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</si>
  <si>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</si>
  <si>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</si>
  <si>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</si>
  <si>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</si>
  <si>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</si>
  <si>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</si>
  <si>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</si>
  <si>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</si>
  <si>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</si>
  <si>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</si>
  <si>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</si>
  <si>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</si>
  <si>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</si>
  <si>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</si>
  <si>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</si>
  <si>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</si>
  <si>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</si>
  <si>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</si>
  <si>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</si>
  <si>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</si>
  <si>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</si>
  <si>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</si>
  <si>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</si>
  <si>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</si>
  <si>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</si>
  <si>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</si>
  <si>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</si>
  <si>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</si>
  <si>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</si>
  <si>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</si>
  <si>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</si>
  <si>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</si>
  <si>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</si>
  <si>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</si>
  <si>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</si>
  <si>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</si>
  <si>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</si>
  <si>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</si>
  <si>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</si>
  <si>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</si>
  <si>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</si>
  <si>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</si>
  <si>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</si>
  <si>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</si>
  <si>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</si>
  <si>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</si>
  <si>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</si>
  <si>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</si>
  <si>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</si>
  <si>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</si>
  <si>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</si>
  <si>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</si>
  <si>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</si>
  <si>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</si>
  <si>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</si>
  <si>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</si>
  <si>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</si>
  <si>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</si>
  <si>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</si>
  <si>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</si>
  <si>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</si>
  <si>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</si>
  <si>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</si>
  <si>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</si>
  <si>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</si>
  <si>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</si>
  <si>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</si>
  <si>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</si>
  <si>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</si>
  <si>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</si>
  <si>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</si>
  <si>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</si>
  <si>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</si>
  <si>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</si>
  <si>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</si>
  <si>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</si>
  <si>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</si>
  <si>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</si>
  <si>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</si>
  <si>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</si>
  <si>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</si>
  <si>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</si>
  <si>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</si>
  <si>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</si>
  <si>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</si>
  <si>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</si>
  <si>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</si>
  <si>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</si>
  <si>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</si>
  <si>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</si>
  <si>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</si>
  <si>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</si>
  <si>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</si>
  <si>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</si>
  <si>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</si>
  <si>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</si>
  <si>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</si>
  <si>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</si>
  <si>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</si>
  <si>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</si>
  <si>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</si>
  <si>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</si>
  <si>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</si>
  <si>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</si>
  <si>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</si>
  <si>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</si>
  <si>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</si>
  <si>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</si>
  <si>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</si>
  <si>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</si>
  <si>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</si>
  <si>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</si>
  <si>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</si>
  <si>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</si>
  <si>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</si>
  <si>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</si>
  <si>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</si>
  <si>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</si>
  <si>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</si>
  <si>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</si>
  <si>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</si>
  <si>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</si>
  <si>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</si>
  <si>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</si>
  <si>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</si>
  <si>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</si>
  <si>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</si>
  <si>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</si>
  <si>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</si>
  <si>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</si>
  <si>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</si>
  <si>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</si>
  <si>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</si>
  <si>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</si>
  <si>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</si>
  <si>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</si>
  <si>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</si>
  <si>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</si>
  <si>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</si>
  <si>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</si>
  <si>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</si>
  <si>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</si>
  <si>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</si>
  <si>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</si>
  <si>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</si>
  <si>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</si>
  <si>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</si>
  <si>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</si>
  <si>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</si>
  <si>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</si>
  <si>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</si>
  <si>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</si>
  <si>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</si>
  <si>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</si>
  <si>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</si>
  <si>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</si>
  <si>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</si>
  <si>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</si>
  <si>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</si>
  <si>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</si>
  <si>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</si>
  <si>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</si>
  <si>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</si>
  <si>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</si>
  <si>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</si>
  <si>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</si>
  <si>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</si>
  <si>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</si>
  <si>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</si>
  <si>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</si>
  <si>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</si>
  <si>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</si>
  <si>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</si>
  <si>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</si>
  <si>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</si>
  <si>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</si>
  <si>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</si>
  <si>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</si>
  <si>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</si>
  <si>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</si>
  <si>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</si>
  <si>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</si>
  <si>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</si>
  <si>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</si>
  <si>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</si>
  <si>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</si>
  <si>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</si>
  <si>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</si>
  <si>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</si>
  <si>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</si>
  <si>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</si>
  <si>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</si>
  <si>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</si>
  <si>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</si>
  <si>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</si>
  <si>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</si>
  <si>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</si>
  <si>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</si>
  <si>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</si>
  <si>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</si>
  <si>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</si>
  <si>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</si>
  <si>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</si>
  <si>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</si>
  <si>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</si>
  <si>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</si>
  <si>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</si>
  <si>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</si>
  <si>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</si>
  <si>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</si>
  <si>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</si>
  <si>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</si>
  <si>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</si>
  <si>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</si>
  <si>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</si>
  <si>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</si>
  <si>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</si>
  <si>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</si>
  <si>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</si>
  <si>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</si>
  <si>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</si>
  <si>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</si>
  <si>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</si>
  <si>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</si>
  <si>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</si>
  <si>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</si>
  <si>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</si>
  <si>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</si>
  <si>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</si>
  <si>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</si>
  <si>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</si>
  <si>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</si>
  <si>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</si>
  <si>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</si>
  <si>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</si>
  <si>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</si>
  <si>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</si>
  <si>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</si>
  <si>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</si>
  <si>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</si>
  <si>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</si>
  <si>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</si>
  <si>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</si>
  <si>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</si>
  <si>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</si>
  <si>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</si>
  <si>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</si>
  <si>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</si>
  <si>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</si>
  <si>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</si>
  <si>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</si>
  <si>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</si>
  <si>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</si>
  <si>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</si>
  <si>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</si>
  <si>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</si>
  <si>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</si>
  <si>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</si>
  <si>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</si>
  <si>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</si>
  <si>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</si>
  <si>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</si>
  <si>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</si>
  <si>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</si>
  <si>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</si>
  <si>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</si>
  <si>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</si>
  <si>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</si>
  <si>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</si>
  <si>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</si>
  <si>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</si>
  <si>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</si>
  <si>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</si>
  <si>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</si>
  <si>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</si>
  <si>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</si>
  <si>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</si>
  <si>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</si>
  <si>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</si>
  <si>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</si>
  <si>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</si>
  <si>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</si>
  <si>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</si>
  <si>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</si>
  <si>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</si>
  <si>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</si>
  <si>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</si>
  <si>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</si>
  <si>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</si>
  <si>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</si>
  <si>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</si>
  <si>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</si>
  <si>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</si>
  <si>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</si>
  <si>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</si>
  <si>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</si>
  <si>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</si>
  <si>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</si>
  <si>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</si>
  <si>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</si>
  <si>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</si>
  <si>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</si>
  <si>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</si>
  <si>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</si>
  <si>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</si>
  <si>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</si>
  <si>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</si>
  <si>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</si>
  <si>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</si>
  <si>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</si>
  <si>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</si>
  <si>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</si>
  <si>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</si>
  <si>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</si>
  <si>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</si>
  <si>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</si>
  <si>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</si>
  <si>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</si>
  <si>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</si>
  <si>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</si>
  <si>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</si>
  <si>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</si>
  <si>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</si>
  <si>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</si>
  <si>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</si>
  <si>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</si>
  <si>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</si>
  <si>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</si>
  <si>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</si>
  <si>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</si>
  <si>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</si>
  <si>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</si>
  <si>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</si>
  <si>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</si>
  <si>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</si>
  <si>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</si>
  <si>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</si>
  <si>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</si>
  <si>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</si>
  <si>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</si>
  <si>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</si>
  <si>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</si>
  <si>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</si>
  <si>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</si>
  <si>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</si>
  <si>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</si>
  <si>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</si>
  <si>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</si>
  <si>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</si>
  <si>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</si>
  <si>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</si>
  <si>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</si>
  <si>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</si>
  <si>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</si>
  <si>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</si>
  <si>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</si>
  <si>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</si>
  <si>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</si>
  <si>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</si>
  <si>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</si>
  <si>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</si>
  <si>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</si>
  <si>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</si>
  <si>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</si>
  <si>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</si>
  <si>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</si>
  <si>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</si>
  <si>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</si>
  <si>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</si>
  <si>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</si>
  <si>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</si>
  <si>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</si>
  <si>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</si>
  <si>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</si>
  <si>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</si>
  <si>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</si>
  <si>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</si>
  <si>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</si>
  <si>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</si>
  <si>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</si>
  <si>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</si>
  <si>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</si>
  <si>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</si>
  <si>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</si>
  <si>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</si>
  <si>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</si>
  <si>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</si>
  <si>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</si>
  <si>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</si>
  <si>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</si>
  <si>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</si>
  <si>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</si>
  <si>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</si>
  <si>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</si>
  <si>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</si>
  <si>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</si>
  <si>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</si>
  <si>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</si>
  <si>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</si>
  <si>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</si>
  <si>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</si>
  <si>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</si>
  <si>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</si>
  <si>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</si>
  <si>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</si>
  <si>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</si>
  <si>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</si>
  <si>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</si>
  <si>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</si>
  <si>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</si>
  <si>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</si>
  <si>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</si>
  <si>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</si>
  <si>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</si>
  <si>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</si>
  <si>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</si>
  <si>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</si>
  <si>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</si>
  <si>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</si>
  <si>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</si>
  <si>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</si>
  <si>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</si>
  <si>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</si>
  <si>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</si>
  <si>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</si>
  <si>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</si>
  <si>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</si>
  <si>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</si>
  <si>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</si>
  <si>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</si>
  <si>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</si>
  <si>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</si>
  <si>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</si>
  <si>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</si>
  <si>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</si>
  <si>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</si>
  <si>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</si>
  <si>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</si>
  <si>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</si>
  <si>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</si>
  <si>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</si>
  <si>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</si>
  <si>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</si>
  <si>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</si>
  <si>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</si>
  <si>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</si>
  <si>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</si>
  <si>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</si>
  <si>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</si>
  <si>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</si>
  <si>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</si>
  <si>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</si>
  <si>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</si>
  <si>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</si>
  <si>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</si>
  <si>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</si>
  <si>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</si>
  <si>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</si>
  <si>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</si>
  <si>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</si>
  <si>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</si>
  <si>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</si>
  <si>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</si>
  <si>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</si>
  <si>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</si>
  <si>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</si>
  <si>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</si>
  <si>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</si>
  <si>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</si>
  <si>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</si>
  <si>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</si>
  <si>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</si>
  <si>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</si>
  <si>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</si>
  <si>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</si>
  <si>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</si>
  <si>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</si>
  <si>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</si>
  <si>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</si>
  <si>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</si>
  <si>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</si>
  <si>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</si>
  <si>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</si>
  <si>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</si>
  <si>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</si>
  <si>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</si>
  <si>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</si>
  <si>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</si>
  <si>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</si>
  <si>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</si>
  <si>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</si>
  <si>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</si>
  <si>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</si>
  <si>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</si>
  <si>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</si>
  <si>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</si>
  <si>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</si>
  <si>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</si>
  <si>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</si>
  <si>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</si>
  <si>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</si>
  <si>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</si>
  <si>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</si>
  <si>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</si>
  <si>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</si>
  <si>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</si>
  <si>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</si>
  <si>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</si>
  <si>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</si>
  <si>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</si>
  <si>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</si>
  <si>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</si>
  <si>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</si>
  <si>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</si>
  <si>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</si>
  <si>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</si>
  <si>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</si>
  <si>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</si>
  <si>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</si>
  <si>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</si>
  <si>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</si>
  <si>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</si>
  <si>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</si>
  <si>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</si>
  <si>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</si>
  <si>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</si>
  <si>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</si>
  <si>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</si>
  <si>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</si>
  <si>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</si>
  <si>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</si>
  <si>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</si>
  <si>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</si>
  <si>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</si>
  <si>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</si>
  <si>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</si>
  <si>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</si>
  <si>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</si>
  <si>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</si>
  <si>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</si>
  <si>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</si>
  <si>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</si>
  <si>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</si>
  <si>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</si>
  <si>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</si>
  <si>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</si>
  <si>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</si>
  <si>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</si>
  <si>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</si>
  <si>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</si>
  <si>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</si>
  <si>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</si>
  <si>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</si>
  <si>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</si>
  <si>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</si>
  <si>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</si>
  <si>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</si>
  <si>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</si>
  <si>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</si>
  <si>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</si>
  <si>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</si>
  <si>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</si>
  <si>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</si>
  <si>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</si>
  <si>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</si>
  <si>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</si>
  <si>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</si>
  <si>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</si>
  <si>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</si>
  <si>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</si>
  <si>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</si>
  <si>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</si>
  <si>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</si>
  <si>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</si>
  <si>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</si>
  <si>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</si>
  <si>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</si>
  <si>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</si>
  <si>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</si>
  <si>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</si>
  <si>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</si>
  <si>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</si>
  <si>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</si>
  <si>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</si>
  <si>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</si>
  <si>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</si>
  <si>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</si>
  <si>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</si>
  <si>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</si>
  <si>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</si>
  <si>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</si>
  <si>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</si>
  <si>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</si>
  <si>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</si>
  <si>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</si>
  <si>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</si>
  <si>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</si>
  <si>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</si>
  <si>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</si>
  <si>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</si>
  <si>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</si>
  <si>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</si>
  <si>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</si>
  <si>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</si>
  <si>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</si>
  <si>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</si>
  <si>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</si>
  <si>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</si>
  <si>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</si>
  <si>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</si>
  <si>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</si>
  <si>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</si>
  <si>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</si>
  <si>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</si>
  <si>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</si>
  <si>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</si>
  <si>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</si>
  <si>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</si>
  <si>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</si>
  <si>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</si>
  <si>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</si>
  <si>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</si>
  <si>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</si>
  <si>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</si>
  <si>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</si>
  <si>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</si>
  <si>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</si>
  <si>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</si>
  <si>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</si>
  <si>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</si>
  <si>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</si>
  <si>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</si>
  <si>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</si>
  <si>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</si>
  <si>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</si>
  <si>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</si>
  <si>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</si>
  <si>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</si>
  <si>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</si>
  <si>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</si>
  <si>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</si>
  <si>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</si>
  <si>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</si>
  <si>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</si>
  <si>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</si>
  <si>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</si>
  <si>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</si>
  <si>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</si>
  <si>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</si>
  <si>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</si>
  <si>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</si>
  <si>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</si>
  <si>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</si>
  <si>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</si>
  <si>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</si>
  <si>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</si>
  <si>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</si>
  <si>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</si>
  <si>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</si>
  <si>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</si>
  <si>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</si>
  <si>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</si>
  <si>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</si>
  <si>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</si>
  <si>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</si>
  <si>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</si>
  <si>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</si>
  <si>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</si>
  <si>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</si>
  <si>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</si>
  <si>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</si>
  <si>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</si>
  <si>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</si>
  <si>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</si>
  <si>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</si>
  <si>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</si>
  <si>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</si>
  <si>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</si>
  <si>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</si>
  <si>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</si>
  <si>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</si>
  <si>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</si>
  <si>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</si>
  <si>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</si>
  <si>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</si>
  <si>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</si>
  <si>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</si>
  <si>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</si>
  <si>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</si>
  <si>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</si>
  <si>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</si>
  <si>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</si>
  <si>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</si>
  <si>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</si>
  <si>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</si>
  <si>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</si>
  <si>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</si>
  <si>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</si>
  <si>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</si>
  <si>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</si>
  <si>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</si>
  <si>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</si>
  <si>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</si>
  <si>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</si>
  <si>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</si>
  <si>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</si>
  <si>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</si>
  <si>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</si>
  <si>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</si>
  <si>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</si>
  <si>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</si>
  <si>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</si>
  <si>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</si>
  <si>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</si>
  <si>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</si>
  <si>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</si>
  <si>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</si>
  <si>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</si>
  <si>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</si>
  <si>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</si>
  <si>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</si>
  <si>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</si>
  <si>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</si>
  <si>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</si>
  <si>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</si>
  <si>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</si>
  <si>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</si>
  <si>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</si>
  <si>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</si>
  <si>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</si>
  <si>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</si>
  <si>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</si>
  <si>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</si>
  <si>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</si>
  <si>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</si>
  <si>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</si>
  <si>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</si>
  <si>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</si>
  <si>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</si>
  <si>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</si>
  <si>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</si>
  <si>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</si>
  <si>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</si>
  <si>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</si>
  <si>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</si>
  <si>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</si>
  <si>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</si>
  <si>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</si>
  <si>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</si>
  <si>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</si>
  <si>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</si>
  <si>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</si>
  <si>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</si>
  <si>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</si>
  <si>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</si>
  <si>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</si>
  <si>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</si>
  <si>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</si>
  <si>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</si>
  <si>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</si>
  <si>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</si>
  <si>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</si>
  <si>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</si>
  <si>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</si>
  <si>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</si>
  <si>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</si>
  <si>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</si>
  <si>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</si>
  <si>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</si>
  <si>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</si>
  <si>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</si>
  <si>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</si>
  <si>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</si>
  <si>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</si>
  <si>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</si>
  <si>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</si>
  <si>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</si>
  <si>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</si>
  <si>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</si>
  <si>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</si>
  <si>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</si>
  <si>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</si>
  <si>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</si>
  <si>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</si>
  <si>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</si>
  <si>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</si>
  <si>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</si>
  <si>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</si>
  <si>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</si>
  <si>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</si>
  <si>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</si>
  <si>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</si>
  <si>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</si>
  <si>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</si>
  <si>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</si>
  <si>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</si>
  <si>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</si>
  <si>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</si>
  <si>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</si>
  <si>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</si>
  <si>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</si>
  <si>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</si>
  <si>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</si>
  <si>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</si>
  <si>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</si>
  <si>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</si>
  <si>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</si>
  <si>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</si>
  <si>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</si>
  <si>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</si>
  <si>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</si>
  <si>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</si>
  <si>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</si>
  <si>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</si>
  <si>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</si>
  <si>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</si>
  <si>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</si>
  <si>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</si>
  <si>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</si>
  <si>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</si>
  <si>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</si>
  <si>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</si>
  <si>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</si>
  <si>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</si>
  <si>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</si>
  <si>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</si>
  <si>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</si>
  <si>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</si>
  <si>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</si>
  <si>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</si>
  <si>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</si>
  <si>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</si>
  <si>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</si>
  <si>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</si>
  <si>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</si>
  <si>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</si>
  <si>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</si>
  <si>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</si>
  <si>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</si>
  <si>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</si>
  <si>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</si>
  <si>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</si>
  <si>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</si>
  <si>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</si>
  <si>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</si>
  <si>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</si>
  <si>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</si>
  <si>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</si>
  <si>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</si>
  <si>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</si>
  <si>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</si>
  <si>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</si>
  <si>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</si>
  <si>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</si>
  <si>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</si>
  <si>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</si>
  <si>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</si>
  <si>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</si>
  <si>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</si>
  <si>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</si>
  <si>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</si>
  <si>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</si>
  <si>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</si>
  <si>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</si>
  <si>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</si>
  <si>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</si>
  <si>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</si>
  <si>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</si>
  <si>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</si>
  <si>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</si>
  <si>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</si>
  <si>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</si>
  <si>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</si>
  <si>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</si>
  <si>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</si>
  <si>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</si>
  <si>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</si>
  <si>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</si>
  <si>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</si>
  <si>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</si>
  <si>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</si>
  <si>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</si>
  <si>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</si>
  <si>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</si>
  <si>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</si>
  <si>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</si>
  <si>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</si>
  <si>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</si>
  <si>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</si>
  <si>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</si>
  <si>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</si>
  <si>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</si>
  <si>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</si>
  <si>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</si>
  <si>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</si>
  <si>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</si>
  <si>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</si>
  <si>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</si>
  <si>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</si>
  <si>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</si>
  <si>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</si>
  <si>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</si>
  <si>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</si>
  <si>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</si>
  <si>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</si>
  <si>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</si>
  <si>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</si>
  <si>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</si>
  <si>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</si>
  <si>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</si>
  <si>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</si>
  <si>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</si>
  <si>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</si>
  <si>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</si>
  <si>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</si>
  <si>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</si>
  <si>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</si>
  <si>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</si>
  <si>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</si>
  <si>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</si>
  <si>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</si>
  <si>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</si>
  <si>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</si>
  <si>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</si>
  <si>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</si>
  <si>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</si>
  <si>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</si>
  <si>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</si>
  <si>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</si>
  <si>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</si>
  <si>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</si>
  <si>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</si>
  <si>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</si>
  <si>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</si>
  <si>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</si>
  <si>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</si>
  <si>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</si>
  <si>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</si>
  <si>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</si>
  <si>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</si>
  <si>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</si>
  <si>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</si>
  <si>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</si>
  <si>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</si>
  <si>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</si>
  <si>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</si>
  <si>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</si>
  <si>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</si>
  <si>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</si>
  <si>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</si>
  <si>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</si>
  <si>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</si>
  <si>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</si>
  <si>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</si>
  <si>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</si>
  <si>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</si>
  <si>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</si>
  <si>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</si>
  <si>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</si>
  <si>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</si>
  <si>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</si>
  <si>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</si>
  <si>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</si>
  <si>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</si>
  <si>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</si>
  <si>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</si>
  <si>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</si>
  <si>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</si>
  <si>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</si>
  <si>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</si>
  <si>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</si>
  <si>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</si>
  <si>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</si>
  <si>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</si>
  <si>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</si>
  <si>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</si>
  <si>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</si>
  <si>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</si>
  <si>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</si>
  <si>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</si>
  <si>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</si>
  <si>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</si>
  <si>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</si>
  <si>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</si>
  <si>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</si>
  <si>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</si>
  <si>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</si>
  <si>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</si>
  <si>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</si>
  <si>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</si>
  <si>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</si>
  <si>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</si>
  <si>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</si>
  <si>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</si>
  <si>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</si>
  <si>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</si>
  <si>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</si>
  <si>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</si>
  <si>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</si>
  <si>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</si>
  <si>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</si>
  <si>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</si>
  <si>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</si>
  <si>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</si>
  <si>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</si>
  <si>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</si>
  <si>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</si>
  <si>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</si>
  <si>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</si>
  <si>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</si>
  <si>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</si>
  <si>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</si>
  <si>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</si>
  <si>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</si>
  <si>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</si>
  <si>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</si>
  <si>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</si>
  <si>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</si>
  <si>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</si>
  <si>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</si>
  <si>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</si>
  <si>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</si>
  <si>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</si>
  <si>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</si>
  <si>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</si>
  <si>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</si>
  <si>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</si>
  <si>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</si>
  <si>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</si>
  <si>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</si>
  <si>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</si>
  <si>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</si>
  <si>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</si>
  <si>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</si>
  <si>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</si>
  <si>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</si>
  <si>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</si>
  <si>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</si>
  <si>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</si>
  <si>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</si>
  <si>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</si>
  <si>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</si>
  <si>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</si>
  <si>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</si>
  <si>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</si>
  <si>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</si>
  <si>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</si>
  <si>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</si>
  <si>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</si>
  <si>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</si>
  <si>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</si>
  <si>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</si>
  <si>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</si>
  <si>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</si>
  <si>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</si>
  <si>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</si>
  <si>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</si>
  <si>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</si>
  <si>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</si>
  <si>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</si>
  <si>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</si>
  <si>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</si>
  <si>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</si>
  <si>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</si>
  <si>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</si>
  <si>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</si>
  <si>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</si>
  <si>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</si>
  <si>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</si>
  <si>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</si>
  <si>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</si>
  <si>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</si>
  <si>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</si>
  <si>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</si>
  <si>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</si>
  <si>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</si>
  <si>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</si>
  <si>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</si>
  <si>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</si>
  <si>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</si>
  <si>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</si>
  <si>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</si>
  <si>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</si>
  <si>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</si>
  <si>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</si>
  <si>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</si>
  <si>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</si>
  <si>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</si>
  <si>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</si>
  <si>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</si>
  <si>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</si>
  <si>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</si>
  <si>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</si>
  <si>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</si>
  <si>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</si>
  <si>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</si>
  <si>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</si>
  <si>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</si>
  <si>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</si>
  <si>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</si>
  <si>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</si>
  <si>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</si>
  <si>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</si>
  <si>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</si>
  <si>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</si>
  <si>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</si>
  <si>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</si>
  <si>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</si>
  <si>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</si>
  <si>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</si>
  <si>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</si>
  <si>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</si>
  <si>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</si>
  <si>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</si>
  <si>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</si>
  <si>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</si>
  <si>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</si>
  <si>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</si>
  <si>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</si>
  <si>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</si>
  <si>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</si>
  <si>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</si>
  <si>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</si>
  <si>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</si>
  <si>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</si>
  <si>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</si>
  <si>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</si>
  <si>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</si>
  <si>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</si>
  <si>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</si>
  <si>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</si>
  <si>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</si>
  <si>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</si>
  <si>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</si>
  <si>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</si>
  <si>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</si>
  <si>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</si>
  <si>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</si>
  <si>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</si>
  <si>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</si>
  <si>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</si>
  <si>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</si>
  <si>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</si>
  <si>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</si>
  <si>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</si>
  <si>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</si>
  <si>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</si>
  <si>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</si>
  <si>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</si>
  <si>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</si>
  <si>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</si>
  <si>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</si>
  <si>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</si>
  <si>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</si>
  <si>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</si>
  <si>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</si>
  <si>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</si>
  <si>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</si>
  <si>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</si>
  <si>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</si>
  <si>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</si>
  <si>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</si>
  <si>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</si>
  <si>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</si>
  <si>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</si>
  <si>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</si>
  <si>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</si>
  <si>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</si>
  <si>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</si>
  <si>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</si>
  <si>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</si>
  <si>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</si>
  <si>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</si>
  <si>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</si>
  <si>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</si>
  <si>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</si>
  <si>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</si>
  <si>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</si>
  <si>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</si>
  <si>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</si>
  <si>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</si>
  <si>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</si>
  <si>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</si>
  <si>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</si>
  <si>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</si>
  <si>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</si>
  <si>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</si>
  <si>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</si>
  <si>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</si>
  <si>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</si>
  <si>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</si>
  <si>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</si>
  <si>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</si>
  <si>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</si>
  <si>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</si>
  <si>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</si>
  <si>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</si>
  <si>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</si>
  <si>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</si>
  <si>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</si>
  <si>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</si>
  <si>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</si>
  <si>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</si>
  <si>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</si>
  <si>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</si>
  <si>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</si>
  <si>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</si>
  <si>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</si>
  <si>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</si>
  <si>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</si>
  <si>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</si>
  <si>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</si>
  <si>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</si>
  <si>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</si>
  <si>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</si>
  <si>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</si>
  <si>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</si>
  <si>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</si>
  <si>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</si>
  <si>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</si>
  <si>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</si>
  <si>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</si>
  <si>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</si>
  <si>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</si>
  <si>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</si>
  <si>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</si>
  <si>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</si>
  <si>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</si>
  <si>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</si>
  <si>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</si>
  <si>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</si>
  <si>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</si>
  <si>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</si>
  <si>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</si>
  <si>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</si>
  <si>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</si>
  <si>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</si>
  <si>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</si>
  <si>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</si>
  <si>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</si>
  <si>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</si>
  <si>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</si>
  <si>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</si>
  <si>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</si>
  <si>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</si>
  <si>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</si>
  <si>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</si>
  <si>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</si>
  <si>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</si>
  <si>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</si>
  <si>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</si>
  <si>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</si>
  <si>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</si>
  <si>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</si>
  <si>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</si>
  <si>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</si>
  <si>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</si>
  <si>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</si>
  <si>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</si>
  <si>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</si>
  <si>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</si>
  <si>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</si>
  <si>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</si>
  <si>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</si>
  <si>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</si>
  <si>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</si>
  <si>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</si>
  <si>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</si>
  <si>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</si>
  <si>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</si>
  <si>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</si>
  <si>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</si>
  <si>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</si>
  <si>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</si>
  <si>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</si>
  <si>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</si>
  <si>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</si>
  <si>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</si>
  <si>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</si>
  <si>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</si>
  <si>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</si>
  <si>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</si>
  <si>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</si>
  <si>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</si>
  <si>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</si>
  <si>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</si>
  <si>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</si>
  <si>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</si>
  <si>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</si>
  <si>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</si>
  <si>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</si>
  <si>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</si>
  <si>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</si>
  <si>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</si>
  <si>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</si>
  <si>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</si>
  <si>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</si>
  <si>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</si>
  <si>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</si>
  <si>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</si>
  <si>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</si>
  <si>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</si>
  <si>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</si>
  <si>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</si>
  <si>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</si>
  <si>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</si>
  <si>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</si>
  <si>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</si>
  <si>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</si>
  <si>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</si>
  <si>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</si>
  <si>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</si>
  <si>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</si>
  <si>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</si>
  <si>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</si>
  <si>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</si>
  <si>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</si>
  <si>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</si>
  <si>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</si>
  <si>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</si>
  <si>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</si>
  <si>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</si>
  <si>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</si>
  <si>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</si>
  <si>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</si>
  <si>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</si>
  <si>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</si>
  <si>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</si>
  <si>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</si>
  <si>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</si>
  <si>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</si>
  <si>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</si>
  <si>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</si>
  <si>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</si>
  <si>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</si>
  <si>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</si>
  <si>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</si>
  <si>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</si>
  <si>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</si>
  <si>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</si>
  <si>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</si>
  <si>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</si>
  <si>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</si>
  <si>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</si>
  <si>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</si>
  <si>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</si>
  <si>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</si>
  <si>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</si>
  <si>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</si>
  <si>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</si>
  <si>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</si>
  <si>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</si>
  <si>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</si>
  <si>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</si>
  <si>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</si>
  <si>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</si>
  <si>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</si>
  <si>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</si>
  <si>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</si>
  <si>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</si>
  <si>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</si>
  <si>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</si>
  <si>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</si>
  <si>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</si>
  <si>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</si>
  <si>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</si>
  <si>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</si>
  <si>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</si>
  <si>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</si>
  <si>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</si>
  <si>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</si>
  <si>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</si>
  <si>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</si>
  <si>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</si>
  <si>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</si>
  <si>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</si>
  <si>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</si>
  <si>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</si>
  <si>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</si>
  <si>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</si>
  <si>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</si>
  <si>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</si>
  <si>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</si>
  <si>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</si>
  <si>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</si>
  <si>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</si>
  <si>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</si>
  <si>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</si>
  <si>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</si>
  <si>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</si>
  <si>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</si>
  <si>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</si>
  <si>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</si>
  <si>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</si>
  <si>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</si>
  <si>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</si>
  <si>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</si>
  <si>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</si>
  <si>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</si>
  <si>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</si>
  <si>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</si>
  <si>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</si>
  <si>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</si>
  <si>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</si>
  <si>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</si>
  <si>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</si>
  <si>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</si>
  <si>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</si>
  <si>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</si>
  <si>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</si>
  <si>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</si>
  <si>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</si>
  <si>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</si>
  <si>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</si>
  <si>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</si>
  <si>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</si>
  <si>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</si>
  <si>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</si>
  <si>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</si>
  <si>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</si>
  <si>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</si>
  <si>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</si>
  <si>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</si>
  <si>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</si>
  <si>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</si>
  <si>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</si>
  <si>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</si>
  <si>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</si>
  <si>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</si>
  <si>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</si>
  <si>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</si>
  <si>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</si>
  <si>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</si>
  <si>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</si>
  <si>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</si>
  <si>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</si>
  <si>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</si>
  <si>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</si>
  <si>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</si>
  <si>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</si>
  <si>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</si>
  <si>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</si>
  <si>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</si>
  <si>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</si>
  <si>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</si>
  <si>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</si>
  <si>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</si>
  <si>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</si>
  <si>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</si>
  <si>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</si>
  <si>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</si>
  <si>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</si>
  <si>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</si>
  <si>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</si>
  <si>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</si>
  <si>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</si>
  <si>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</si>
  <si>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</si>
  <si>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</si>
  <si>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</si>
  <si>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</si>
  <si>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</si>
  <si>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</si>
  <si>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</si>
  <si>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</si>
  <si>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</si>
  <si>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</si>
  <si>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</si>
  <si>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</si>
  <si>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</si>
  <si>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</si>
  <si>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</si>
  <si>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</si>
  <si>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</si>
  <si>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</si>
  <si>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</si>
  <si>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</si>
  <si>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</si>
  <si>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</si>
  <si>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</si>
  <si>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</si>
  <si>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</si>
  <si>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</si>
  <si>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</si>
  <si>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</si>
  <si>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</si>
  <si>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</si>
  <si>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</si>
  <si>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</si>
  <si>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</si>
  <si>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</si>
  <si>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</si>
  <si>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</si>
  <si>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</si>
  <si>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</si>
  <si>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</si>
  <si>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</si>
  <si>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</si>
  <si>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</si>
  <si>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</si>
  <si>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</si>
  <si>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</si>
  <si>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</si>
  <si>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</si>
  <si>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</si>
  <si>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</si>
  <si>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</si>
  <si>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</si>
  <si>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</si>
  <si>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</si>
  <si>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</si>
  <si>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</si>
  <si>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</si>
  <si>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</si>
  <si>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</si>
  <si>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</si>
  <si>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</si>
  <si>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</si>
  <si>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</si>
  <si>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</si>
  <si>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</si>
  <si>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</si>
  <si>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</si>
  <si>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</si>
  <si>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</si>
  <si>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</si>
  <si>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</si>
  <si>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</si>
  <si>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</si>
  <si>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</si>
  <si>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</si>
  <si>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</si>
  <si>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</si>
  <si>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</si>
  <si>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</si>
  <si>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</si>
  <si>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</si>
  <si>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</si>
  <si>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</si>
  <si>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</si>
  <si>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</si>
  <si>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</si>
  <si>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</si>
  <si>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</si>
  <si>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</si>
  <si>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</si>
  <si>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</si>
  <si>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</si>
  <si>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</si>
  <si>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</si>
  <si>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</si>
  <si>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</si>
  <si>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</si>
  <si>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</si>
  <si>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</si>
  <si>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</si>
  <si>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</si>
  <si>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</si>
  <si>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</si>
  <si>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</si>
  <si>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</si>
  <si>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</si>
  <si>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</si>
  <si>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</si>
  <si>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</si>
  <si>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</si>
  <si>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</si>
  <si>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</si>
  <si>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</si>
  <si>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</si>
  <si>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</si>
  <si>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</si>
  <si>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</si>
  <si>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</si>
  <si>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</si>
  <si>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</si>
  <si>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</si>
  <si>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</si>
  <si>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</si>
  <si>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</si>
  <si>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</si>
  <si>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</si>
  <si>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</si>
  <si>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</si>
  <si>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</si>
  <si>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</si>
  <si>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</si>
  <si>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</si>
  <si>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</si>
  <si>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</si>
  <si>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</si>
  <si>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</si>
  <si>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</si>
  <si>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</si>
  <si>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</si>
  <si>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</si>
  <si>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</si>
  <si>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</si>
  <si>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</si>
  <si>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</si>
  <si>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</si>
  <si>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</si>
  <si>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</si>
  <si>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</si>
  <si>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</si>
  <si>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</si>
  <si>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</si>
  <si>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</si>
  <si>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</si>
  <si>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</si>
  <si>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</si>
  <si>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</si>
  <si>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</si>
  <si>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</si>
  <si>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</si>
  <si>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</si>
  <si>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</si>
  <si>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</si>
  <si>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</si>
  <si>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</si>
  <si>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</si>
  <si>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</si>
  <si>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</si>
  <si>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</si>
  <si>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</si>
  <si>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</si>
  <si>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</si>
  <si>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</si>
  <si>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</si>
  <si>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</si>
  <si>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</si>
  <si>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</si>
  <si>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</si>
  <si>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</si>
  <si>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</si>
  <si>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</si>
  <si>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</si>
  <si>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</si>
  <si>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</si>
  <si>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</si>
  <si>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</si>
  <si>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</si>
  <si>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</si>
  <si>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</si>
  <si>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</si>
  <si>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</si>
  <si>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</si>
  <si>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</si>
  <si>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</si>
  <si>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</si>
  <si>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</si>
  <si>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</si>
  <si>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</si>
  <si>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</si>
  <si>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</si>
  <si>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</si>
  <si>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</si>
  <si>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</si>
  <si>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</si>
  <si>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</si>
  <si>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</si>
  <si>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</si>
  <si>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</si>
  <si>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</si>
  <si>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</si>
  <si>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</si>
  <si>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</si>
  <si>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</si>
  <si>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</si>
  <si>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</si>
  <si>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</si>
  <si>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</si>
  <si>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</si>
  <si>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</si>
  <si>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</si>
  <si>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</si>
  <si>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</si>
  <si>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</si>
  <si>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</si>
  <si>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</si>
  <si>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</si>
  <si>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</si>
  <si>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</si>
  <si>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</si>
  <si>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</si>
  <si>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</si>
  <si>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</si>
  <si>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</si>
  <si>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</si>
  <si>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</si>
  <si>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</si>
  <si>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</si>
  <si>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</si>
  <si>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</si>
  <si>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</si>
  <si>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</si>
  <si>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</si>
  <si>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</si>
  <si>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</si>
  <si>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</si>
  <si>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</si>
  <si>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</si>
  <si>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</si>
  <si>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</si>
  <si>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</si>
  <si>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</si>
  <si>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</si>
  <si>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</si>
  <si>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</si>
  <si>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</si>
  <si>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</si>
  <si>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</si>
  <si>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</si>
  <si>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</si>
  <si>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</si>
  <si>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</si>
  <si>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</si>
  <si>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</si>
  <si>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</si>
  <si>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</si>
  <si>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</si>
  <si>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</si>
  <si>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</si>
  <si>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</si>
  <si>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</si>
  <si>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</si>
  <si>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</si>
  <si>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</si>
  <si>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</si>
  <si>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</si>
  <si>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</si>
  <si>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</si>
  <si>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</si>
  <si>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</si>
  <si>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</si>
  <si>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</si>
  <si>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</si>
  <si>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</si>
  <si>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</si>
  <si>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</si>
  <si>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</si>
  <si>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</si>
  <si>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</si>
  <si>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</si>
  <si>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</si>
  <si>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</si>
  <si>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</si>
  <si>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</si>
  <si>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</si>
  <si>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</si>
  <si>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</si>
  <si>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</si>
  <si>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</si>
  <si>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</si>
  <si>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</si>
  <si>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</si>
  <si>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</si>
  <si>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</si>
  <si>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</si>
  <si>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</si>
  <si>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</si>
  <si>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</si>
  <si>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</si>
  <si>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</si>
  <si>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</si>
  <si>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</si>
  <si>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</si>
  <si>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</si>
  <si>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</si>
  <si>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</si>
  <si>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</si>
  <si>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</si>
  <si>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</si>
  <si>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</si>
  <si>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</si>
  <si>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</si>
  <si>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</si>
  <si>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</si>
  <si>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</si>
  <si>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</si>
  <si>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</si>
  <si>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</si>
  <si>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</si>
  <si>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</si>
  <si>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</si>
  <si>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</si>
  <si>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</si>
  <si>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</si>
  <si>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</si>
  <si>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</si>
  <si>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</si>
  <si>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</si>
  <si>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</si>
  <si>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</si>
  <si>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</si>
  <si>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</si>
  <si>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</si>
  <si>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</si>
  <si>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</si>
  <si>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</si>
  <si>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</si>
  <si>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</si>
  <si>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</si>
  <si>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</si>
  <si>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</si>
  <si>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</si>
  <si>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</si>
  <si>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</si>
  <si>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</si>
  <si>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</si>
  <si>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</si>
  <si>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</si>
  <si>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</si>
  <si>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</si>
  <si>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</si>
  <si>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</si>
  <si>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</si>
  <si>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</si>
  <si>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</si>
  <si>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</si>
  <si>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</si>
  <si>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</si>
  <si>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</si>
  <si>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</si>
  <si>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</si>
  <si>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</si>
  <si>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</si>
  <si>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</si>
  <si>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</si>
  <si>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</si>
  <si>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</si>
  <si>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</si>
  <si>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</si>
  <si>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</si>
  <si>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</si>
  <si>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</si>
  <si>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</si>
  <si>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</si>
  <si>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</si>
  <si>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</si>
  <si>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</si>
  <si>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</si>
  <si>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</si>
  <si>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</si>
  <si>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</si>
  <si>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</si>
  <si>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</si>
  <si>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</si>
  <si>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</si>
  <si>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</si>
  <si>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</si>
  <si>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</si>
  <si>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</si>
  <si>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</si>
  <si>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</si>
  <si>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</si>
  <si>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</si>
  <si>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</si>
  <si>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</si>
  <si>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</si>
  <si>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</si>
  <si>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</si>
  <si>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</si>
  <si>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</si>
  <si>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</si>
  <si>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</si>
  <si>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</si>
  <si>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</si>
  <si>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</si>
  <si>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</si>
  <si>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</si>
  <si>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</si>
  <si>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</si>
  <si>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</si>
  <si>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</si>
  <si>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</si>
  <si>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</si>
  <si>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</si>
  <si>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</si>
  <si>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</si>
  <si>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</si>
  <si>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</si>
  <si>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</si>
  <si>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</si>
  <si>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</si>
  <si>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</si>
  <si>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</si>
  <si>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</si>
  <si>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</si>
  <si>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</si>
  <si>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</si>
  <si>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</si>
  <si>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</si>
  <si>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</si>
  <si>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</si>
  <si>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</si>
  <si>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</si>
  <si>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</si>
  <si>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</si>
  <si>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</si>
  <si>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</si>
  <si>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</si>
  <si>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</si>
  <si>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</si>
  <si>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</si>
  <si>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</si>
  <si>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</si>
  <si>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</si>
  <si>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</si>
  <si>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</si>
  <si>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</si>
  <si>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</si>
  <si>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</si>
  <si>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</si>
  <si>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</si>
  <si>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</si>
  <si>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</si>
  <si>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</si>
  <si>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</si>
  <si>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</si>
  <si>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</si>
  <si>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</si>
  <si>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</si>
  <si>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</si>
  <si>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</si>
  <si>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</si>
  <si>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</si>
  <si>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</si>
  <si>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</si>
  <si>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</si>
  <si>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</si>
  <si>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</si>
  <si>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</si>
  <si>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</si>
  <si>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</si>
  <si>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</si>
  <si>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</si>
  <si>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</si>
  <si>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</si>
  <si>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</si>
  <si>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</si>
  <si>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</si>
  <si>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</si>
  <si>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</si>
  <si>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</si>
  <si>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</si>
  <si>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</si>
  <si>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</si>
  <si>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</si>
  <si>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</si>
  <si>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</si>
  <si>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</si>
  <si>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</si>
  <si>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</si>
  <si>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</si>
  <si>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</si>
  <si>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</si>
  <si>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</si>
  <si>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</si>
  <si>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</si>
  <si>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</si>
  <si>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</si>
  <si>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</si>
  <si>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</si>
  <si>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</si>
  <si>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</si>
  <si>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</si>
  <si>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</si>
  <si>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</si>
  <si>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</si>
  <si>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</si>
  <si>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</si>
  <si>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</si>
  <si>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</si>
  <si>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</si>
  <si>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</si>
  <si>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</si>
  <si>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</si>
  <si>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</si>
  <si>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</si>
  <si>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</si>
  <si>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</si>
  <si>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</si>
  <si>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</si>
  <si>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</si>
  <si>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</si>
  <si>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</si>
  <si>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</si>
  <si>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</si>
  <si>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</si>
  <si>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</si>
  <si>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</si>
  <si>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</si>
  <si>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</si>
  <si>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</si>
  <si>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</si>
  <si>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</si>
  <si>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</si>
  <si>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</si>
  <si>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</si>
  <si>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</si>
  <si>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</si>
  <si>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</si>
  <si>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</si>
  <si>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</si>
  <si>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</si>
  <si>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</si>
  <si>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</si>
  <si>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</si>
  <si>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</si>
  <si>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</si>
  <si>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</si>
  <si>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</si>
  <si>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</si>
  <si>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</si>
  <si>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</si>
  <si>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</si>
  <si>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</si>
  <si>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</si>
  <si>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</si>
  <si>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</si>
  <si>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</si>
  <si>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</si>
  <si>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</si>
  <si>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</si>
  <si>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</si>
  <si>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</si>
  <si>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</si>
  <si>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</si>
  <si>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</si>
  <si>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</si>
  <si>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</si>
  <si>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</si>
  <si>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</si>
  <si>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</si>
  <si>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</si>
  <si>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</si>
  <si>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</si>
  <si>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</si>
  <si>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</si>
  <si>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</si>
  <si>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</si>
  <si>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</si>
  <si>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</si>
  <si>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</si>
  <si>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</si>
  <si>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</si>
  <si>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</si>
  <si>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</si>
  <si>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</si>
  <si>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</si>
  <si>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</si>
  <si>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</si>
  <si>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</si>
  <si>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</si>
  <si>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</si>
  <si>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</si>
  <si>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</si>
  <si>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</si>
  <si>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</si>
  <si>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</si>
  <si>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</si>
  <si>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</si>
  <si>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</si>
  <si>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</si>
  <si>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</si>
  <si>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</si>
  <si>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</si>
  <si>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</si>
  <si>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</si>
  <si>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</si>
  <si>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</si>
  <si>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</si>
  <si>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</si>
  <si>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</si>
  <si>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</si>
  <si>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</si>
  <si>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</si>
  <si>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</si>
  <si>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</si>
  <si>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</si>
  <si>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</si>
  <si>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</si>
  <si>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</si>
  <si>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</si>
  <si>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</si>
  <si>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</si>
  <si>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</si>
  <si>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</si>
  <si>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</si>
  <si>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</si>
  <si>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</si>
  <si>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</si>
  <si>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</si>
  <si>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</si>
  <si>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</si>
  <si>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</si>
  <si>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</si>
  <si>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</si>
  <si>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</si>
  <si>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</si>
  <si>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</si>
  <si>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</si>
  <si>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</si>
  <si>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</si>
  <si>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</si>
  <si>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</si>
  <si>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</si>
  <si>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</si>
  <si>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</si>
  <si>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</si>
  <si>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</si>
  <si>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</si>
  <si>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</si>
  <si>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</si>
  <si>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</si>
  <si>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</si>
  <si>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</si>
  <si>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</si>
  <si>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</si>
  <si>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</si>
  <si>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</si>
  <si>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</si>
  <si>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</si>
  <si>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</si>
  <si>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</si>
  <si>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</si>
  <si>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</si>
  <si>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</si>
  <si>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</si>
  <si>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</si>
  <si>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</si>
  <si>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</si>
  <si>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</si>
  <si>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</si>
  <si>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</si>
  <si>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</si>
  <si>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</si>
  <si>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</si>
  <si>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</si>
  <si>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</si>
  <si>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</si>
  <si>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</si>
  <si>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</si>
  <si>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</si>
  <si>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</si>
  <si>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</si>
  <si>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</si>
  <si>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</si>
  <si>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</si>
  <si>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</si>
  <si>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</si>
  <si>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</si>
  <si>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</si>
  <si>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</si>
  <si>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</si>
  <si>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</si>
  <si>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</si>
  <si>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</si>
  <si>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</si>
  <si>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</si>
  <si>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</si>
  <si>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</si>
  <si>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</si>
  <si>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</si>
  <si>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</si>
  <si>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</si>
  <si>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</si>
  <si>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</si>
  <si>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</si>
  <si>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</si>
  <si>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</si>
  <si>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</si>
  <si>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</si>
  <si>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</si>
  <si>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</si>
  <si>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</si>
  <si>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</si>
  <si>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</si>
  <si>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</si>
  <si>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</si>
  <si>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</si>
  <si>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</si>
  <si>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</si>
  <si>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</si>
  <si>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</si>
  <si>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</si>
  <si>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</si>
  <si>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</si>
  <si>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</si>
  <si>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</si>
  <si>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</si>
  <si>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</si>
  <si>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</si>
  <si>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</si>
  <si>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</si>
  <si>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</si>
  <si>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</si>
  <si>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</si>
  <si>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</si>
  <si>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</si>
  <si>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</si>
  <si>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</si>
  <si>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</si>
  <si>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</si>
  <si>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</si>
  <si>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</si>
  <si>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</si>
  <si>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</si>
  <si>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</si>
  <si>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</si>
  <si>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</si>
  <si>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</si>
  <si>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</si>
  <si>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</si>
  <si>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</si>
  <si>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</si>
  <si>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</si>
  <si>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</si>
  <si>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</si>
  <si>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</si>
  <si>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</si>
  <si>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</si>
  <si>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</si>
  <si>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</si>
  <si>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</si>
  <si>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</si>
  <si>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</si>
  <si>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</si>
  <si>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</si>
  <si>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</si>
  <si>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</si>
  <si>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</si>
  <si>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</si>
  <si>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</si>
  <si>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</si>
  <si>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</si>
  <si>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</si>
  <si>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</si>
  <si>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</si>
  <si>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</si>
  <si>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</si>
  <si>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</si>
  <si>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</si>
  <si>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</si>
  <si>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</si>
  <si>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</si>
  <si>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</si>
  <si>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</si>
  <si>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</si>
  <si>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</si>
  <si>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</si>
  <si>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</si>
  <si>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</si>
  <si>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</si>
  <si>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</si>
  <si>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</si>
  <si>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</si>
  <si>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</si>
  <si>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</si>
  <si>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</si>
  <si>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</si>
  <si>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</si>
  <si>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</si>
  <si>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</si>
  <si>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</si>
  <si>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</si>
  <si>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</si>
  <si>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</si>
  <si>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</si>
  <si>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</si>
  <si>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</si>
  <si>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</si>
  <si>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</si>
  <si>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</si>
  <si>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</si>
  <si>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</si>
  <si>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</si>
  <si>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</si>
  <si>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</si>
  <si>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</si>
  <si>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</si>
  <si>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</si>
  <si>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</si>
  <si>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</si>
  <si>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</si>
  <si>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</si>
  <si>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</si>
  <si>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</si>
  <si>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</si>
  <si>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</si>
  <si>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</si>
  <si>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</si>
  <si>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</si>
  <si>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</si>
  <si>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</si>
  <si>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</si>
  <si>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</si>
  <si>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</si>
  <si>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</si>
  <si>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</si>
  <si>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</si>
  <si>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</si>
  <si>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</si>
  <si>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</si>
  <si>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</si>
  <si>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</si>
  <si>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</si>
  <si>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</si>
  <si>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</si>
  <si>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</si>
  <si>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</si>
  <si>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</si>
  <si>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</si>
  <si>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</si>
  <si>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</si>
  <si>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</si>
  <si>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</si>
  <si>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</si>
  <si>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</si>
  <si>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</si>
  <si>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</si>
  <si>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</si>
  <si>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</si>
  <si>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</si>
  <si>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</si>
  <si>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</si>
  <si>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</si>
  <si>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</si>
  <si>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</si>
  <si>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</si>
  <si>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</si>
  <si>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</si>
  <si>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</si>
  <si>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</si>
  <si>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</si>
  <si>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</si>
  <si>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</si>
  <si>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</si>
  <si>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</si>
  <si>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</si>
  <si>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</si>
  <si>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</si>
  <si>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</si>
  <si>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</si>
  <si>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</si>
  <si>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</si>
  <si>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</si>
  <si>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</si>
  <si>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</si>
  <si>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</si>
  <si>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</si>
  <si>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</si>
  <si>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</si>
  <si>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</si>
  <si>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</si>
  <si>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</si>
  <si>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</si>
  <si>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</si>
  <si>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</si>
  <si>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</si>
  <si>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</si>
  <si>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</si>
  <si>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</si>
  <si>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</si>
  <si>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</si>
  <si>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</si>
  <si>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</si>
  <si>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</si>
  <si>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</si>
  <si>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</si>
  <si>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</si>
  <si>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</si>
  <si>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</si>
  <si>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</si>
  <si>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</si>
  <si>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</si>
  <si>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</si>
  <si>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</si>
  <si>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</si>
  <si>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</si>
  <si>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</si>
  <si>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</si>
  <si>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</si>
  <si>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</si>
  <si>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</si>
  <si>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</si>
  <si>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</si>
  <si>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</si>
  <si>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</si>
  <si>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</si>
  <si>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</si>
  <si>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</si>
  <si>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</si>
  <si>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</si>
  <si>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</si>
  <si>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</si>
  <si>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</si>
  <si>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</si>
  <si>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</si>
  <si>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</si>
  <si>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</si>
  <si>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</si>
  <si>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</si>
  <si>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</si>
  <si>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</si>
  <si>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</si>
  <si>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</si>
  <si>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</si>
  <si>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</si>
  <si>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</si>
  <si>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</si>
  <si>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</si>
  <si>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</si>
  <si>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</si>
  <si>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</si>
  <si>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</si>
  <si>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</si>
  <si>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</si>
  <si>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</si>
  <si>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</si>
  <si>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</si>
  <si>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</si>
  <si>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</si>
  <si>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</si>
  <si>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</si>
  <si>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</si>
  <si>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</si>
  <si>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</si>
  <si>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</si>
  <si>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</si>
  <si>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</si>
  <si>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</si>
  <si>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</si>
  <si>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</si>
  <si>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</si>
  <si>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</si>
  <si>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</si>
  <si>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</si>
  <si>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</si>
  <si>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</si>
  <si>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</si>
  <si>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</si>
  <si>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</si>
  <si>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</si>
  <si>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</si>
  <si>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</si>
  <si>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</si>
  <si>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</si>
  <si>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</si>
  <si>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</si>
  <si>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</si>
  <si>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</si>
  <si>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</si>
  <si>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</si>
  <si>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</si>
  <si>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</si>
  <si>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</si>
  <si>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</si>
  <si>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</si>
  <si>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</si>
  <si>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</si>
  <si>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</si>
  <si>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</si>
  <si>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</si>
  <si>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</si>
  <si>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</si>
  <si>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</si>
  <si>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</si>
  <si>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</si>
  <si>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</si>
  <si>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</si>
  <si>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</si>
  <si>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</si>
  <si>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</si>
  <si>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</si>
  <si>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</si>
  <si>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</si>
  <si>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</si>
  <si>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</si>
  <si>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</si>
  <si>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</si>
  <si>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</si>
  <si>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</si>
  <si>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</si>
  <si>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</si>
  <si>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</si>
  <si>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</si>
  <si>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</si>
  <si>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</si>
  <si>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</si>
  <si>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</si>
  <si>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</si>
  <si>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</si>
  <si>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</si>
  <si>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</si>
  <si>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</si>
  <si>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</si>
  <si>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</si>
  <si>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</si>
  <si>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</si>
  <si>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</si>
  <si>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</si>
  <si>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</si>
  <si>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</si>
  <si>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</si>
  <si>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</si>
  <si>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</si>
  <si>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</si>
  <si>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</si>
  <si>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</si>
  <si>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</si>
  <si>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</si>
  <si>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</si>
  <si>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</si>
  <si>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</si>
  <si>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</si>
  <si>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</si>
  <si>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</si>
  <si>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</si>
  <si>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</si>
  <si>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</si>
  <si>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</si>
  <si>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</si>
  <si>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</si>
  <si>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</si>
  <si>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</si>
  <si>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</si>
  <si>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</si>
  <si>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</si>
  <si>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</si>
  <si>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</si>
  <si>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</si>
  <si>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</si>
  <si>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</si>
  <si>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</si>
  <si>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</si>
  <si>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</si>
  <si>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</si>
  <si>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</si>
  <si>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</si>
  <si>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</si>
  <si>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</si>
  <si>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</si>
  <si>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</si>
  <si>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</si>
  <si>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</si>
  <si>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</si>
  <si>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</si>
  <si>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</si>
  <si>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</si>
  <si>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</si>
  <si>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</si>
  <si>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</si>
  <si>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</si>
  <si>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</si>
  <si>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</si>
  <si>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</si>
  <si>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</si>
  <si>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</si>
  <si>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</si>
  <si>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</si>
  <si>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</si>
  <si>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</si>
  <si>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</si>
  <si>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</si>
  <si>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</si>
  <si>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</si>
  <si>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</si>
  <si>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</si>
  <si>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</si>
  <si>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</si>
  <si>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</si>
  <si>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</si>
  <si>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</si>
  <si>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</si>
  <si>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</si>
  <si>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</si>
  <si>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</si>
  <si>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</si>
  <si>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</si>
  <si>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</si>
  <si>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</si>
  <si>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</si>
  <si>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</si>
  <si>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</si>
  <si>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</si>
  <si>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</si>
  <si>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</si>
  <si>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</si>
  <si>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</si>
  <si>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</si>
  <si>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</si>
  <si>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</si>
  <si>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</si>
  <si>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</si>
  <si>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</si>
  <si>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</si>
  <si>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</si>
  <si>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</si>
  <si>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</si>
  <si>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</si>
  <si>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</si>
  <si>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</si>
  <si>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</si>
  <si>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</si>
  <si>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</si>
  <si>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</si>
  <si>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</si>
  <si>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</si>
  <si>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</si>
  <si>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</si>
  <si>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</si>
  <si>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</si>
  <si>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</si>
  <si>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</si>
  <si>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</si>
  <si>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</si>
  <si>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</si>
  <si>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</si>
  <si>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</si>
  <si>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</si>
  <si>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</si>
  <si>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</si>
  <si>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</si>
  <si>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</si>
  <si>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</si>
  <si>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</si>
  <si>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</si>
  <si>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</si>
  <si>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</si>
  <si>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</si>
  <si>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</si>
  <si>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</si>
  <si>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</si>
  <si>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</si>
  <si>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</si>
  <si>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</si>
  <si>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</si>
  <si>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</si>
  <si>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</si>
  <si>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</si>
  <si>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</si>
  <si>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</si>
  <si>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</si>
  <si>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</si>
  <si>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</si>
  <si>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</si>
  <si>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</si>
  <si>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</si>
  <si>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</si>
  <si>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</si>
  <si>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</si>
  <si>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</si>
  <si>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</si>
  <si>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</si>
  <si>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</si>
  <si>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</si>
  <si>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</si>
  <si>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</si>
  <si>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</si>
  <si>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</si>
  <si>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</si>
  <si>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</si>
  <si>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</si>
  <si>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</si>
  <si>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</si>
  <si>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</si>
  <si>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</si>
  <si>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</si>
  <si>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</si>
  <si>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</si>
  <si>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</si>
  <si>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</si>
  <si>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</si>
  <si>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</si>
  <si>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</si>
  <si>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</si>
  <si>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</si>
  <si>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</si>
  <si>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</si>
  <si>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</si>
  <si>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</si>
  <si>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</si>
  <si>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</si>
  <si>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</si>
  <si>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</si>
  <si>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</si>
  <si>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</si>
  <si>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</si>
  <si>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</si>
  <si>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</si>
  <si>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</si>
  <si>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</si>
  <si>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</si>
  <si>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</si>
  <si>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</si>
  <si>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</si>
  <si>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</si>
  <si>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</si>
  <si>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</si>
  <si>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</si>
  <si>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</si>
  <si>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</si>
  <si>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</si>
  <si>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</si>
  <si>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</si>
  <si>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</si>
  <si>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</si>
  <si>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</si>
  <si>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</si>
  <si>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</si>
  <si>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</si>
  <si>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</si>
  <si>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</si>
  <si>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</si>
  <si>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</si>
  <si>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</si>
  <si>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</si>
  <si>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</si>
  <si>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</si>
  <si>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</si>
  <si>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</si>
  <si>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</si>
  <si>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</si>
  <si>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</si>
  <si>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</si>
  <si>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</si>
  <si>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</si>
  <si>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</si>
  <si>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</si>
  <si>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</si>
  <si>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</si>
  <si>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</si>
  <si>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</si>
  <si>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</si>
  <si>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</si>
  <si>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</si>
  <si>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</si>
  <si>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</si>
  <si>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</si>
  <si>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</si>
  <si>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</si>
  <si>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</si>
  <si>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</si>
  <si>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</si>
  <si>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</si>
  <si>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</si>
  <si>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</si>
  <si>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</si>
  <si>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</si>
  <si>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</si>
  <si>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</si>
  <si>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</si>
  <si>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</si>
  <si>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</si>
  <si>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</si>
  <si>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</si>
  <si>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</si>
  <si>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</si>
  <si>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</si>
  <si>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</si>
  <si>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</si>
  <si>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</si>
  <si>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</si>
  <si>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</si>
  <si>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</si>
  <si>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</si>
  <si>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</si>
  <si>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</si>
  <si>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</si>
  <si>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</si>
  <si>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</si>
  <si>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</si>
  <si>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</si>
  <si>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</si>
  <si>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</si>
  <si>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</si>
  <si>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</si>
  <si>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</si>
  <si>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</si>
  <si>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</si>
  <si>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</si>
  <si>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</si>
  <si>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</si>
  <si>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</si>
  <si>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</si>
  <si>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</si>
  <si>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</si>
  <si>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</si>
  <si>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</si>
  <si>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</si>
  <si>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</si>
  <si>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</si>
  <si>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</si>
  <si>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</si>
  <si>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</si>
  <si>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</si>
  <si>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</si>
  <si>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</si>
  <si>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</si>
  <si>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</si>
  <si>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</si>
  <si>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</si>
  <si>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</si>
  <si>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</si>
  <si>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</si>
  <si>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</si>
  <si>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</si>
  <si>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</si>
  <si>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</si>
  <si>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</si>
  <si>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</si>
  <si>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</si>
  <si>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</si>
  <si>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</si>
  <si>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</si>
  <si>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</si>
  <si>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</si>
  <si>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</si>
  <si>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</si>
  <si>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</si>
  <si>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</si>
  <si>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</si>
  <si>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</si>
  <si>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</si>
  <si>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</si>
  <si>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</si>
  <si>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</si>
  <si>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</si>
  <si>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</si>
  <si>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</si>
  <si>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</si>
  <si>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</si>
  <si>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</si>
  <si>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</si>
  <si>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</si>
  <si>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</si>
  <si>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</si>
  <si>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</si>
  <si>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</si>
  <si>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</si>
  <si>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</si>
  <si>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</si>
  <si>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</si>
  <si>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</si>
  <si>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</si>
  <si>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</si>
  <si>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</si>
  <si>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</si>
  <si>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</si>
  <si>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25-May-22--28-Jun-22--------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</si>
  <si>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</si>
  <si>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</si>
  <si>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</si>
  <si>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</si>
  <si>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</si>
  <si>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</si>
  <si>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</si>
  <si>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</si>
  <si>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</si>
  <si>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</si>
  <si>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</si>
  <si>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</si>
  <si>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</si>
  <si>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</si>
  <si>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</si>
  <si>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</si>
  <si>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</si>
  <si>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</si>
  <si>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</si>
  <si>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</si>
  <si>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</si>
  <si>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</si>
  <si>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</si>
  <si>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</si>
  <si>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</si>
  <si>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</si>
  <si>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</si>
  <si>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</si>
  <si>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</si>
  <si>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</si>
  <si>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</si>
  <si>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</si>
  <si>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</si>
  <si>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</si>
  <si>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</si>
  <si>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</si>
  <si>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</si>
  <si>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</si>
  <si>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</si>
  <si>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</si>
  <si>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</si>
  <si>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</si>
  <si>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</si>
  <si>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</si>
  <si>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</si>
  <si>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</si>
  <si>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</si>
  <si>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</si>
  <si>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</si>
  <si>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</si>
  <si>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</si>
  <si>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</si>
  <si>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</si>
  <si>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</si>
  <si>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</si>
  <si>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</si>
  <si>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</si>
  <si>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</si>
  <si>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</si>
  <si>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</si>
  <si>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</si>
  <si>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</si>
  <si>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</si>
  <si>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</si>
  <si>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</si>
  <si>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</si>
  <si>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</si>
  <si>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</si>
  <si>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</si>
  <si>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</si>
  <si>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</si>
  <si>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</si>
  <si>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</si>
  <si>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</si>
  <si>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</si>
  <si>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</si>
  <si>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</si>
  <si>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</si>
  <si>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</si>
  <si>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</si>
  <si>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</si>
  <si>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</si>
  <si>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</si>
  <si>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</si>
  <si>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</si>
  <si>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</si>
  <si>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</si>
  <si>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</si>
  <si>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</si>
  <si>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</si>
  <si>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</si>
  <si>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</si>
  <si>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</si>
  <si>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</si>
  <si>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</si>
  <si>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</si>
  <si>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</si>
  <si>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</si>
  <si>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</si>
  <si>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</si>
  <si>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</si>
  <si>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</si>
  <si>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</si>
  <si>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</si>
  <si>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</si>
  <si>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</si>
  <si>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</si>
  <si>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</si>
  <si>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</si>
  <si>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</si>
  <si>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</si>
  <si>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</si>
  <si>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</si>
  <si>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</si>
  <si>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</si>
  <si>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</si>
  <si>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</si>
  <si>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</si>
  <si>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</si>
  <si>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</si>
  <si>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</si>
  <si>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</si>
  <si>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</si>
  <si>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</si>
  <si>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</si>
  <si>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</si>
  <si>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</si>
  <si>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</si>
  <si>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</si>
  <si>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</si>
  <si>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</si>
  <si>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</si>
  <si>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</si>
  <si>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</si>
  <si>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</si>
  <si>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</si>
  <si>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</si>
  <si>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</si>
  <si>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</si>
  <si>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</si>
  <si>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</si>
  <si>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</si>
  <si>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</si>
  <si>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</si>
  <si>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</si>
  <si>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</si>
  <si>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</si>
  <si>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</si>
  <si>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</si>
  <si>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</si>
  <si>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</si>
  <si>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</si>
  <si>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</si>
  <si>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</si>
  <si>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</si>
  <si>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</si>
  <si>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</si>
  <si>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</si>
  <si>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</si>
  <si>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</si>
  <si>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</si>
  <si>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</si>
  <si>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</si>
  <si>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</si>
  <si>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</si>
  <si>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</si>
  <si>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</si>
  <si>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</si>
  <si>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</si>
  <si>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</si>
  <si>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</si>
  <si>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</si>
  <si>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</si>
  <si>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</si>
  <si>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</si>
  <si>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</si>
  <si>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</si>
  <si>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</si>
  <si>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</si>
  <si>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</si>
  <si>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</si>
  <si>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</si>
  <si>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</si>
  <si>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</si>
  <si>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</si>
  <si>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</si>
  <si>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</si>
  <si>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</si>
  <si>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</si>
  <si>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</si>
  <si>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</si>
  <si>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</si>
  <si>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</si>
  <si>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</si>
  <si>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</si>
  <si>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</si>
  <si>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</si>
  <si>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</si>
  <si>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</si>
  <si>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</si>
  <si>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</si>
  <si>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</si>
  <si>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</si>
  <si>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</si>
  <si>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</si>
  <si>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</si>
  <si>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</si>
  <si>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</si>
  <si>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</si>
  <si>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</si>
  <si>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</si>
  <si>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</si>
  <si>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</si>
  <si>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</si>
  <si>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</si>
  <si>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</si>
  <si>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</si>
  <si>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</si>
  <si>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</si>
  <si>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</si>
  <si>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</si>
  <si>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</si>
  <si>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</si>
  <si>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</si>
  <si>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</si>
  <si>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</si>
  <si>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</si>
  <si>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</si>
  <si>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</si>
  <si>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</si>
  <si>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</si>
  <si>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</si>
  <si>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</si>
  <si>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</si>
  <si>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</si>
  <si>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</si>
  <si>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</si>
  <si>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</si>
  <si>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</si>
  <si>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</si>
  <si>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</si>
  <si>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</si>
  <si>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</si>
  <si>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</si>
  <si>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</si>
  <si>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</si>
  <si>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</si>
  <si>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</si>
  <si>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</si>
  <si>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</si>
  <si>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</si>
  <si>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</si>
  <si>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</si>
  <si>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</si>
  <si>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</si>
  <si>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</si>
  <si>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</si>
  <si>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</si>
  <si>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</si>
  <si>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</si>
  <si>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</si>
  <si>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</si>
  <si>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</si>
  <si>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</si>
  <si>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</si>
  <si>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</si>
  <si>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</si>
  <si>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</si>
  <si>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</si>
  <si>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</si>
  <si>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</si>
  <si>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</si>
  <si>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</si>
  <si>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</si>
  <si>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</si>
  <si>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</si>
  <si>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</si>
  <si>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</si>
  <si>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</si>
  <si>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</si>
  <si>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</si>
  <si>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</si>
  <si>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</si>
  <si>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</si>
  <si>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</si>
  <si>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</si>
  <si>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</si>
  <si>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</si>
  <si>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</si>
  <si>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</si>
  <si>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</si>
  <si>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</si>
  <si>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</si>
  <si>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</si>
  <si>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</si>
  <si>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</si>
  <si>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</si>
  <si>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</si>
  <si>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</si>
  <si>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</si>
  <si>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</si>
  <si>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</si>
  <si>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</si>
  <si>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</si>
  <si>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</si>
  <si>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</si>
  <si>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</si>
  <si>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</si>
  <si>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</si>
  <si>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</si>
  <si>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</si>
  <si>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</si>
  <si>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</si>
  <si>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</si>
  <si>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</si>
  <si>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</si>
  <si>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</si>
  <si>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</si>
  <si>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</si>
  <si>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</si>
  <si>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</si>
  <si>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</si>
  <si>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</si>
  <si>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</si>
  <si>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</si>
  <si>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</si>
  <si>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</si>
  <si>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</si>
  <si>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</si>
  <si>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</si>
  <si>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</si>
  <si>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</si>
  <si>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</si>
  <si>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</si>
  <si>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</si>
  <si>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</si>
  <si>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</si>
  <si>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</si>
  <si>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</si>
  <si>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</si>
  <si>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</si>
  <si>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</si>
  <si>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</si>
  <si>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</si>
  <si>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</si>
  <si>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</si>
  <si>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</si>
  <si>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</si>
  <si>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</si>
  <si>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</si>
  <si>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</si>
  <si>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</si>
  <si>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</si>
  <si>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</si>
  <si>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</si>
  <si>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</si>
  <si>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</si>
  <si>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</si>
  <si>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</si>
  <si>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</si>
  <si>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</si>
  <si>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</si>
  <si>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</si>
  <si>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</si>
  <si>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</si>
  <si>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</si>
  <si>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</si>
  <si>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</si>
  <si>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</si>
  <si>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</si>
  <si>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</si>
  <si>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</si>
  <si>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</si>
  <si>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</si>
  <si>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</si>
  <si>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</si>
  <si>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</si>
  <si>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</si>
  <si>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</si>
  <si>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</si>
  <si>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</si>
  <si>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</si>
  <si>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</si>
  <si>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</si>
  <si>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</si>
  <si>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</si>
  <si>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</si>
  <si>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</si>
  <si>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</si>
  <si>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</si>
  <si>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</si>
  <si>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</si>
  <si>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</si>
  <si>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</si>
  <si>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</si>
  <si>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</si>
  <si>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</si>
  <si>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</si>
  <si>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</si>
  <si>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</si>
  <si>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</si>
  <si>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</si>
  <si>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</si>
  <si>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</si>
  <si>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</si>
  <si>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</si>
  <si>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</si>
  <si>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</si>
  <si>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</si>
  <si>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</si>
  <si>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</si>
  <si>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</si>
  <si>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</si>
  <si>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</si>
  <si>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</si>
  <si>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</si>
  <si>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</si>
  <si>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</si>
  <si>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</si>
  <si>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</si>
  <si>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</si>
  <si>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</si>
  <si>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</si>
  <si>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</si>
  <si>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</si>
  <si>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</si>
  <si>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</si>
  <si>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</si>
  <si>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</si>
  <si>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</si>
  <si>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</si>
  <si>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</si>
  <si>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</si>
  <si>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</si>
  <si>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</si>
  <si>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</si>
  <si>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</si>
  <si>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</si>
  <si>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</si>
  <si>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</si>
  <si>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</si>
  <si>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</si>
  <si>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</si>
  <si>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</si>
  <si>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</si>
  <si>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</si>
  <si>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</si>
  <si>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</si>
  <si>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</si>
  <si>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</si>
  <si>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</si>
  <si>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</si>
  <si>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</si>
  <si>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</si>
  <si>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</si>
  <si>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</si>
  <si>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</si>
  <si>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</si>
  <si>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</si>
  <si>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</si>
  <si>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</si>
  <si>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</si>
  <si>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</si>
  <si>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</si>
  <si>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</si>
  <si>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</si>
  <si>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</si>
  <si>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</si>
  <si>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</si>
  <si>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</si>
  <si>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</si>
  <si>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</si>
  <si>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</si>
  <si>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</si>
  <si>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</si>
  <si>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</si>
  <si>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</si>
  <si>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</si>
  <si>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</si>
  <si>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</si>
  <si>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</si>
  <si>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</si>
  <si>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</si>
  <si>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</si>
  <si>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</si>
  <si>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</si>
  <si>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</si>
  <si>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</si>
  <si>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</si>
  <si>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</si>
  <si>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</si>
  <si>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</si>
  <si>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</si>
  <si>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</si>
  <si>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</si>
  <si>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</si>
  <si>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</si>
  <si>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</si>
  <si>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</si>
  <si>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</si>
  <si>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</si>
  <si>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</si>
  <si>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</si>
  <si>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</si>
  <si>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</si>
  <si>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</si>
  <si>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</si>
  <si>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</si>
  <si>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</si>
  <si>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</si>
  <si>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</si>
  <si>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</si>
  <si>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</si>
  <si>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</si>
  <si>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</si>
  <si>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</si>
  <si>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</si>
  <si>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</si>
  <si>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</si>
  <si>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</si>
  <si>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</si>
  <si>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</si>
  <si>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</si>
  <si>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</si>
  <si>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</si>
  <si>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</si>
  <si>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</si>
  <si>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</si>
  <si>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</si>
  <si>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</si>
  <si>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</si>
  <si>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</si>
  <si>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</si>
  <si>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</si>
  <si>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</si>
  <si>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</si>
  <si>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</si>
  <si>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</si>
  <si>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</si>
  <si>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</si>
  <si>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</si>
  <si>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</si>
  <si>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</si>
  <si>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</si>
  <si>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</si>
  <si>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</si>
  <si>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</si>
  <si>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</si>
  <si>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</si>
  <si>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</si>
  <si>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</si>
  <si>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</si>
  <si>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</si>
  <si>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</si>
  <si>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</si>
  <si>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</si>
  <si>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</si>
  <si>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</si>
  <si>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</si>
  <si>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</si>
  <si>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</si>
  <si>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</si>
  <si>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</si>
  <si>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</si>
  <si>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</si>
  <si>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</si>
  <si>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</si>
  <si>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</si>
  <si>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</si>
  <si>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</si>
  <si>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</si>
  <si>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</si>
  <si>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</si>
  <si>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</si>
  <si>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</si>
  <si>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</si>
  <si>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</si>
  <si>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</si>
  <si>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</si>
  <si>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</si>
  <si>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</si>
  <si>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</si>
  <si>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</si>
  <si>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</si>
  <si>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</si>
  <si>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</si>
  <si>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</si>
  <si>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</si>
  <si>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</si>
  <si>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</si>
  <si>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</si>
  <si>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</si>
  <si>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</si>
  <si>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</si>
  <si>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</si>
  <si>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</si>
  <si>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</si>
  <si>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</si>
  <si>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</si>
  <si>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</si>
  <si>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</si>
  <si>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</si>
  <si>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</si>
  <si>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</si>
  <si>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</si>
  <si>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</si>
  <si>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</si>
  <si>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</si>
  <si>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</si>
  <si>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</si>
  <si>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</si>
  <si>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</si>
  <si>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</si>
  <si>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</si>
  <si>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</si>
  <si>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</si>
  <si>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</si>
  <si>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</si>
  <si>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</si>
  <si>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</si>
  <si>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</si>
  <si>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</si>
  <si>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</si>
  <si>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</si>
  <si>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</si>
  <si>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</si>
  <si>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</si>
  <si>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</si>
  <si>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</si>
  <si>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</si>
  <si>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</si>
  <si>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</si>
  <si>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</si>
  <si>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</si>
  <si>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</si>
  <si>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</si>
  <si>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</si>
  <si>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</si>
  <si>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</si>
  <si>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</si>
  <si>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</si>
  <si>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</si>
  <si>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</si>
  <si>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</si>
  <si>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</si>
  <si>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</si>
  <si>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</si>
  <si>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</si>
  <si>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</si>
  <si>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</si>
  <si>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</si>
  <si>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</si>
  <si>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</si>
  <si>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</si>
  <si>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</si>
  <si>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</si>
  <si>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</si>
  <si>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</si>
  <si>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</si>
  <si>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</si>
  <si>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</si>
  <si>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</si>
  <si>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</si>
  <si>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</si>
  <si>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</si>
  <si>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</si>
  <si>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</si>
  <si>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</si>
  <si>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</si>
  <si>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</si>
  <si>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</si>
  <si>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</si>
  <si>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</si>
  <si>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</si>
  <si>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</si>
  <si>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</si>
  <si>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</si>
  <si>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</si>
  <si>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</si>
  <si>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</si>
  <si>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</si>
  <si>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</si>
  <si>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</si>
  <si>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</si>
  <si>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</si>
  <si>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</si>
  <si>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</si>
  <si>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</si>
  <si>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</si>
  <si>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</si>
  <si>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</si>
  <si>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</si>
  <si>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</si>
  <si>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</si>
  <si>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</si>
  <si>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</si>
  <si>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</si>
  <si>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</si>
  <si>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</si>
  <si>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</si>
  <si>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</si>
  <si>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</si>
  <si>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</si>
  <si>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</si>
  <si>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</si>
  <si>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</si>
  <si>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</si>
  <si>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</si>
  <si>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</si>
  <si>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</si>
  <si>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</si>
  <si>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</si>
  <si>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</si>
  <si>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</si>
  <si>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</si>
  <si>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</si>
  <si>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</si>
  <si>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</si>
  <si>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</si>
  <si>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</si>
  <si>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</si>
  <si>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</si>
  <si>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</si>
  <si>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</si>
  <si>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</si>
  <si>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</si>
  <si>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</si>
  <si>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</si>
  <si>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</si>
  <si>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</si>
  <si>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</si>
  <si>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</si>
  <si>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</si>
  <si>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</si>
  <si>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</si>
  <si>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</si>
  <si>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</si>
  <si>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</si>
  <si>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</si>
  <si>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</si>
  <si>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</si>
  <si>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</si>
  <si>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</si>
  <si>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</si>
  <si>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</si>
  <si>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</si>
  <si>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</si>
  <si>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</si>
  <si>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</si>
  <si>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</si>
  <si>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</si>
  <si>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</si>
  <si>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</si>
  <si>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</si>
  <si>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</si>
  <si>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</si>
  <si>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</si>
  <si>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</si>
  <si>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</si>
  <si>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</si>
  <si>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</si>
  <si>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</si>
  <si>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</si>
  <si>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</si>
  <si>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</si>
  <si>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</si>
  <si>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</si>
  <si>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</si>
  <si>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</si>
  <si>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</si>
  <si>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</si>
  <si>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</si>
  <si>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</si>
  <si>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</si>
  <si>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</si>
  <si>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</si>
  <si>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</si>
  <si>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</si>
  <si>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</si>
  <si>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</si>
  <si>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</si>
  <si>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</si>
  <si>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</si>
  <si>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</si>
  <si>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</si>
  <si>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</si>
  <si>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</si>
  <si>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</si>
  <si>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</si>
  <si>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</si>
  <si>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</si>
  <si>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</si>
  <si>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</si>
  <si>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</si>
  <si>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</si>
  <si>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</si>
  <si>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</si>
  <si>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</si>
  <si>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</si>
  <si>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</si>
  <si>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</si>
  <si>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</si>
  <si>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</si>
  <si>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</si>
  <si>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</si>
  <si>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</si>
  <si>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</si>
  <si>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</si>
  <si>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</si>
  <si>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</si>
  <si>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</si>
  <si>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</si>
  <si>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</si>
  <si>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</si>
  <si>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</si>
  <si>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</si>
  <si>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</si>
  <si>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</si>
  <si>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</si>
  <si>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</si>
  <si>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</si>
  <si>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</si>
  <si>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</si>
  <si>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</si>
  <si>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</si>
  <si>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</si>
  <si>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</si>
  <si>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</si>
  <si>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</si>
  <si>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</si>
  <si>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</si>
  <si>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</si>
  <si>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</si>
  <si>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</si>
  <si>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</si>
  <si>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</si>
  <si>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</si>
  <si>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</si>
  <si>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</si>
  <si>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</si>
  <si>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</si>
  <si>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</si>
  <si>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</si>
  <si>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</si>
  <si>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</si>
  <si>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</si>
  <si>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</si>
  <si>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</si>
  <si>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</si>
  <si>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</si>
  <si>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</si>
  <si>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</si>
  <si>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</si>
  <si>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</si>
  <si>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</si>
  <si>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</si>
  <si>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</si>
  <si>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</si>
  <si>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</si>
  <si>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</si>
  <si>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</si>
  <si>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</si>
  <si>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</si>
  <si>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</si>
  <si>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</si>
  <si>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</si>
  <si>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</si>
  <si>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</si>
  <si>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</si>
  <si>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</si>
  <si>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</si>
  <si>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</si>
  <si>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</si>
  <si>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</si>
  <si>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</si>
  <si>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</si>
  <si>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</si>
  <si>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</si>
  <si>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</si>
  <si>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</si>
  <si>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</si>
  <si>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</si>
  <si>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</si>
  <si>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</si>
  <si>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</si>
  <si>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</si>
  <si>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</si>
  <si>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</si>
  <si>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</si>
  <si>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</si>
  <si>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</si>
  <si>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</si>
  <si>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</si>
  <si>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</si>
  <si>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</si>
  <si>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</si>
  <si>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</si>
  <si>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</si>
  <si>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</si>
  <si>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</si>
  <si>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</si>
  <si>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</si>
  <si>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</si>
  <si>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</si>
  <si>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</si>
  <si>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</si>
  <si>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</si>
  <si>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</si>
  <si>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</si>
  <si>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</si>
  <si>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</si>
  <si>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</si>
  <si>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</si>
  <si>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</si>
  <si>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</si>
  <si>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</si>
  <si>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</si>
  <si>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</si>
  <si>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</si>
  <si>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</si>
  <si>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</si>
  <si>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</si>
  <si>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</si>
  <si>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</si>
  <si>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</si>
  <si>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</si>
  <si>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</si>
  <si>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</si>
  <si>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</si>
  <si>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</si>
  <si>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</si>
  <si>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</si>
  <si>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</si>
  <si>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</si>
  <si>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</si>
  <si>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</si>
  <si>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</si>
  <si>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</si>
  <si>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</si>
  <si>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</si>
  <si>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</si>
  <si>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</si>
  <si>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</si>
  <si>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</si>
  <si>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</si>
  <si>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</si>
  <si>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</si>
  <si>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</si>
  <si>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</si>
  <si>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</si>
  <si>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</si>
  <si>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</si>
  <si>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</si>
  <si>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</si>
  <si>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</si>
  <si>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</si>
  <si>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</si>
  <si>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</si>
  <si>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</si>
  <si>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</si>
  <si>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</si>
  <si>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</si>
  <si>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</si>
  <si>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</si>
  <si>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</si>
  <si>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</si>
  <si>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</si>
  <si>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</si>
  <si>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</si>
  <si>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</si>
  <si>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</si>
  <si>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</si>
  <si>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</si>
  <si>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</si>
  <si>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</si>
  <si>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</si>
  <si>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</si>
  <si>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</si>
  <si>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</si>
  <si>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</si>
  <si>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</si>
  <si>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</si>
  <si>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</si>
  <si>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</si>
  <si>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</si>
  <si>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</si>
  <si>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</si>
  <si>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</si>
  <si>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</si>
  <si>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</si>
  <si>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</si>
  <si>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</si>
  <si>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</si>
  <si>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</si>
  <si>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</si>
  <si>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</si>
  <si>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</si>
  <si>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</si>
  <si>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</si>
  <si>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</si>
  <si>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</si>
  <si>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</si>
  <si>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</si>
  <si>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</si>
  <si>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</si>
  <si>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</si>
  <si>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</si>
  <si>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</si>
  <si>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</si>
  <si>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</si>
  <si>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</si>
  <si>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</si>
  <si>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</si>
  <si>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</si>
  <si>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</si>
  <si>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</si>
  <si>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</si>
  <si>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</si>
  <si>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</si>
  <si>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</si>
  <si>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</si>
  <si>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</si>
  <si>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</si>
  <si>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</si>
  <si>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</si>
  <si>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</si>
  <si>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</si>
  <si>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</si>
  <si>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</si>
  <si>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</si>
  <si>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</si>
  <si>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</si>
  <si>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</si>
  <si>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</si>
  <si>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</si>
  <si>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</si>
  <si>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</si>
  <si>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</si>
  <si>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</si>
  <si>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</si>
  <si>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</si>
  <si>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</si>
  <si>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</si>
  <si>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</si>
  <si>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</si>
  <si>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</si>
  <si>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</si>
  <si>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</si>
  <si>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</si>
  <si>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</si>
  <si>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</si>
  <si>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</si>
  <si>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</si>
  <si>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</si>
  <si>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</si>
  <si>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</si>
  <si>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</si>
  <si>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</si>
  <si>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</si>
  <si>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</si>
  <si>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</si>
  <si>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</si>
  <si>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</si>
  <si>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</si>
  <si>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</si>
  <si>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</si>
  <si>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</si>
  <si>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</si>
  <si>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</si>
  <si>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</si>
  <si>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</si>
  <si>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</si>
  <si>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</si>
  <si>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</si>
  <si>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</si>
  <si>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</si>
  <si>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</si>
  <si>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</si>
  <si>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</si>
  <si>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</si>
  <si>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</si>
  <si>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</si>
  <si>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</si>
  <si>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</si>
  <si>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</si>
  <si>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</si>
  <si>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</si>
  <si>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</si>
  <si>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</si>
  <si>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</si>
  <si>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</si>
  <si>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</si>
  <si>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</si>
  <si>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</si>
  <si>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</si>
  <si>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</si>
  <si>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</si>
  <si>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</si>
  <si>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</si>
  <si>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</si>
  <si>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</si>
  <si>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</si>
  <si>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</si>
  <si>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</si>
  <si>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</si>
  <si>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</si>
  <si>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</si>
  <si>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</si>
  <si>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</si>
  <si>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</si>
  <si>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</si>
  <si>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</si>
  <si>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</si>
  <si>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</si>
  <si>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</si>
  <si>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</si>
  <si>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</si>
  <si>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</si>
  <si>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</si>
  <si>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</si>
  <si>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</si>
  <si>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</si>
  <si>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</si>
  <si>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</si>
  <si>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</si>
  <si>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</si>
  <si>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</si>
  <si>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</si>
  <si>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</si>
  <si>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</si>
  <si>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</si>
  <si>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</si>
  <si>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</si>
  <si>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</si>
  <si>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</si>
  <si>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</si>
  <si>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</si>
  <si>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</si>
  <si>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</si>
  <si>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</si>
  <si>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</si>
  <si>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</si>
  <si>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</si>
  <si>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</si>
  <si>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</si>
  <si>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</si>
  <si>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</si>
  <si>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</si>
  <si>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</si>
  <si>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</si>
  <si>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</si>
  <si>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</si>
  <si>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</si>
  <si>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</si>
  <si>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</si>
  <si>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</si>
  <si>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</si>
  <si>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</si>
  <si>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</si>
  <si>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</si>
  <si>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</si>
  <si>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</si>
  <si>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</si>
  <si>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</si>
  <si>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</si>
  <si>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</si>
  <si>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</si>
  <si>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</si>
  <si>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</si>
  <si>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</si>
  <si>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</si>
  <si>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</si>
  <si>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</si>
  <si>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</si>
  <si>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</si>
  <si>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</si>
  <si>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</si>
  <si>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</si>
  <si>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</si>
  <si>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</si>
  <si>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</si>
  <si>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</si>
  <si>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</si>
  <si>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</si>
  <si>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</si>
  <si>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</si>
  <si>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</si>
  <si>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</si>
  <si>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</si>
  <si>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</si>
  <si>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</si>
  <si>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</si>
  <si>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</si>
  <si>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</si>
  <si>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</si>
  <si>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</si>
  <si>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</si>
  <si>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</si>
  <si>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</si>
  <si>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</si>
  <si>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</si>
  <si>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</si>
  <si>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</si>
  <si>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</si>
  <si>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</si>
  <si>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</si>
  <si>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</si>
  <si>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</si>
  <si>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</si>
  <si>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</si>
  <si>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</si>
  <si>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</si>
  <si>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</si>
  <si>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</si>
  <si>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</si>
  <si>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</si>
  <si>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</si>
  <si>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</si>
  <si>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</si>
  <si>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</si>
  <si>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</si>
  <si>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</si>
  <si>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</si>
  <si>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</si>
  <si>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</si>
  <si>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</si>
  <si>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</si>
  <si>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</si>
  <si>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</si>
  <si>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</si>
  <si>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</si>
  <si>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</si>
  <si>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</si>
  <si>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</si>
  <si>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</si>
  <si>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</si>
  <si>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</si>
  <si>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</si>
  <si>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</si>
  <si>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</si>
  <si>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</si>
  <si>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</si>
  <si>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</si>
  <si>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</si>
  <si>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</si>
  <si>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</si>
  <si>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</si>
  <si>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</si>
  <si>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</si>
  <si>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</si>
  <si>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</si>
  <si>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</si>
  <si>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</si>
  <si>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</si>
  <si>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</si>
  <si>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</si>
  <si>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</si>
  <si>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</si>
  <si>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</si>
  <si>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</si>
  <si>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</si>
  <si>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</si>
  <si>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</si>
  <si>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</si>
  <si>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</si>
  <si>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</si>
  <si>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</si>
  <si>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</si>
  <si>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</si>
  <si>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</si>
  <si>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</si>
  <si>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</si>
  <si>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</si>
  <si>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</si>
  <si>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</si>
  <si>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</si>
  <si>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</si>
  <si>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</si>
  <si>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</si>
  <si>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</si>
  <si>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</si>
  <si>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</si>
  <si>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</si>
  <si>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</si>
  <si>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</si>
  <si>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</si>
  <si>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</si>
  <si>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</si>
  <si>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</si>
  <si>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</si>
  <si>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</si>
  <si>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</si>
  <si>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</si>
  <si>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</si>
  <si>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</si>
  <si>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</si>
  <si>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</si>
  <si>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</si>
  <si>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</si>
  <si>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</si>
  <si>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</si>
  <si>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</si>
  <si>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</si>
  <si>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</si>
  <si>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</si>
  <si>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</si>
  <si>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</si>
  <si>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</si>
  <si>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</si>
  <si>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</si>
  <si>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</si>
  <si>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</si>
  <si>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</si>
  <si>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</si>
  <si>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</si>
  <si>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</si>
  <si>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</si>
  <si>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</si>
  <si>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</si>
  <si>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</si>
  <si>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</si>
  <si>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</si>
  <si>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</si>
  <si>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</si>
  <si>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</si>
  <si>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</si>
  <si>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</si>
  <si>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</si>
  <si>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</si>
  <si>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</si>
  <si>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</si>
  <si>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</si>
  <si>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</si>
  <si>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</si>
  <si>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</si>
  <si>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</si>
  <si>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</si>
  <si>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</si>
  <si>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</si>
  <si>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</si>
  <si>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</si>
  <si>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</si>
  <si>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</si>
  <si>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</si>
  <si>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</si>
  <si>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</si>
  <si>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</si>
  <si>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</si>
  <si>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</si>
  <si>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</si>
  <si>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</si>
  <si>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</si>
  <si>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</si>
  <si>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</si>
  <si>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</si>
  <si>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</si>
  <si>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</si>
  <si>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</si>
  <si>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</si>
  <si>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</si>
  <si>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</si>
  <si>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</si>
  <si>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</si>
  <si>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</si>
  <si>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</si>
  <si>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</si>
  <si>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</si>
  <si>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</si>
  <si>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</si>
  <si>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</si>
  <si>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</si>
  <si>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</si>
  <si>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</si>
  <si>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</si>
  <si>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</si>
  <si>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</si>
  <si>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</si>
  <si>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</si>
  <si>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</si>
  <si>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</si>
  <si>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</si>
  <si>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</si>
  <si>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</si>
  <si>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</si>
  <si>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</si>
  <si>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</si>
  <si>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</si>
  <si>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</si>
  <si>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</si>
  <si>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</si>
  <si>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</si>
  <si>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</si>
  <si>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</si>
  <si>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</si>
  <si>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</si>
  <si>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</si>
  <si>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</si>
  <si>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</si>
  <si>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</si>
  <si>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</si>
  <si>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</si>
  <si>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</si>
  <si>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</si>
  <si>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</si>
  <si>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</si>
  <si>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</si>
  <si>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</si>
  <si>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</si>
  <si>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</si>
  <si>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</si>
  <si>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</si>
  <si>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</si>
  <si>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</si>
  <si>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</si>
  <si>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</si>
  <si>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</si>
  <si>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</si>
  <si>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</si>
  <si>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</si>
  <si>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</si>
  <si>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</si>
  <si>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</si>
  <si>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</si>
  <si>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</si>
  <si>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</si>
  <si>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</si>
  <si>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</si>
  <si>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</si>
  <si>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</si>
  <si>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</si>
  <si>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</si>
  <si>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</si>
  <si>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</si>
  <si>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</si>
  <si>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</si>
  <si>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</si>
  <si>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</si>
  <si>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</si>
  <si>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</si>
  <si>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</si>
  <si>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</si>
  <si>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</si>
  <si>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</si>
  <si>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</si>
  <si>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</si>
  <si>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</si>
  <si>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</si>
  <si>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</si>
  <si>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</si>
  <si>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</si>
  <si>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</si>
  <si>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</si>
  <si>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</si>
  <si>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</si>
  <si>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</si>
  <si>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</si>
  <si>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</si>
  <si>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</si>
  <si>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</si>
  <si>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</si>
  <si>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</si>
  <si>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</si>
  <si>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</si>
  <si>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</si>
  <si>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</si>
  <si>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</si>
  <si>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</si>
  <si>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</si>
  <si>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</si>
  <si>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</si>
  <si>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</si>
  <si>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</si>
  <si>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</si>
  <si>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</si>
  <si>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</si>
  <si>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</si>
  <si>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</si>
  <si>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</si>
  <si>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</si>
  <si>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</si>
  <si>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</si>
  <si>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</si>
  <si>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</si>
  <si>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</si>
  <si>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</si>
  <si>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</si>
  <si>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</si>
  <si>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</si>
  <si>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</si>
  <si>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</si>
  <si>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</si>
  <si>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</si>
  <si>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</si>
  <si>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</si>
  <si>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</si>
  <si>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</si>
  <si>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</si>
  <si>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</si>
  <si>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</si>
  <si>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</si>
  <si>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</si>
  <si>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</si>
  <si>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</si>
  <si>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</si>
  <si>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</si>
  <si>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</si>
  <si>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</si>
  <si>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</si>
  <si>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</si>
  <si>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</si>
  <si>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</si>
  <si>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</si>
  <si>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</si>
  <si>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</si>
  <si>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</si>
  <si>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</si>
  <si>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</si>
  <si>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</si>
  <si>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</si>
  <si>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</si>
  <si>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</si>
  <si>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</si>
  <si>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</si>
  <si>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</si>
  <si>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</si>
  <si>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</si>
  <si>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</si>
  <si>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</si>
  <si>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</si>
  <si>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</si>
  <si>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</si>
  <si>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</si>
  <si>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</si>
  <si>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</si>
  <si>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</si>
  <si>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</si>
  <si>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</si>
  <si>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</si>
  <si>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</si>
  <si>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</si>
  <si>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</si>
  <si>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</si>
  <si>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</si>
  <si>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</si>
  <si>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</si>
  <si>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</si>
  <si>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</si>
  <si>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</si>
  <si>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</si>
  <si>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</si>
  <si>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</si>
  <si>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</si>
  <si>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</si>
  <si>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</si>
  <si>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</si>
  <si>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</si>
  <si>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</si>
  <si>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</si>
  <si>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</si>
  <si>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</si>
  <si>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</si>
  <si>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</si>
  <si>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</si>
  <si>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</si>
  <si>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</si>
  <si>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</si>
  <si>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</si>
  <si>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</si>
  <si>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</si>
  <si>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</si>
  <si>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</si>
  <si>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</si>
  <si>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</si>
  <si>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</si>
  <si>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</si>
  <si>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</si>
  <si>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</si>
  <si>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</si>
  <si>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</si>
  <si>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</si>
  <si>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</si>
  <si>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</si>
  <si>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</si>
  <si>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</si>
  <si>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</si>
  <si>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</si>
  <si>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</si>
  <si>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</si>
  <si>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</si>
  <si>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</si>
  <si>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</si>
  <si>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</si>
  <si>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</si>
  <si>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</si>
  <si>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</si>
  <si>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</si>
  <si>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</si>
  <si>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</si>
  <si>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</si>
  <si>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</si>
  <si>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</si>
  <si>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</si>
  <si>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</si>
  <si>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</si>
  <si>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</si>
  <si>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</si>
  <si>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</si>
  <si>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</si>
  <si>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</si>
  <si>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</si>
  <si>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</si>
  <si>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</si>
  <si>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</si>
  <si>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</si>
  <si>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</si>
  <si>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</si>
  <si>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</si>
  <si>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</si>
  <si>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</si>
  <si>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</si>
  <si>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</si>
  <si>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</si>
  <si>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</si>
  <si>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</si>
  <si>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</si>
  <si>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</si>
  <si>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</si>
  <si>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</si>
  <si>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</si>
  <si>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</si>
  <si>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</si>
  <si>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</si>
  <si>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</si>
  <si>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</si>
  <si>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</si>
  <si>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</si>
  <si>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</si>
  <si>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</si>
  <si>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</si>
  <si>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</si>
  <si>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</si>
  <si>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</si>
  <si>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</si>
  <si>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</si>
  <si>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</si>
  <si>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</si>
  <si>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</si>
  <si>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</si>
  <si>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</si>
  <si>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</si>
  <si>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</si>
  <si>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</si>
  <si>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</si>
  <si>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</si>
  <si>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</si>
  <si>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</si>
  <si>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</si>
  <si>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</si>
  <si>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</si>
  <si>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</si>
  <si>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</si>
  <si>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</si>
  <si>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</si>
  <si>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</si>
  <si>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</si>
  <si>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</si>
  <si>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</si>
  <si>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</si>
  <si>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</si>
  <si>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</si>
  <si>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</si>
  <si>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</si>
  <si>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</si>
  <si>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</si>
  <si>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</si>
  <si>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</si>
  <si>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</si>
  <si>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</si>
  <si>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</si>
  <si>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</si>
  <si>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</si>
  <si>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</si>
  <si>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</si>
  <si>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</si>
  <si>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</si>
  <si>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</si>
  <si>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</si>
  <si>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</si>
  <si>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</si>
  <si>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</si>
  <si>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</si>
  <si>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</si>
  <si>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</si>
  <si>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</si>
  <si>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</si>
  <si>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</si>
  <si>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</si>
  <si>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</si>
  <si>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</si>
  <si>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</si>
  <si>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</si>
  <si>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</si>
  <si>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</si>
  <si>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</si>
  <si>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</si>
  <si>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</si>
  <si>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</si>
  <si>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</si>
  <si>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</si>
  <si>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</si>
  <si>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</si>
  <si>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</si>
  <si>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</si>
  <si>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</si>
  <si>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</si>
  <si>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</si>
  <si>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</si>
  <si>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</si>
  <si>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</si>
  <si>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</si>
  <si>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</si>
  <si>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</si>
  <si>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</si>
  <si>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</si>
  <si>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</si>
  <si>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</si>
  <si>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</si>
  <si>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</si>
  <si>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</si>
  <si>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</si>
  <si>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</si>
  <si>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</si>
  <si>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</si>
  <si>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</si>
  <si>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</si>
  <si>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</si>
  <si>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</si>
  <si>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</si>
  <si>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</si>
  <si>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</si>
  <si>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</si>
  <si>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</si>
  <si>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</si>
  <si>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</si>
  <si>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</si>
  <si>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</si>
  <si>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</si>
  <si>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</si>
  <si>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</si>
  <si>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</si>
  <si>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</si>
  <si>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</si>
  <si>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</si>
  <si>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</si>
  <si>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</si>
  <si>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</si>
  <si>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</si>
  <si>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</si>
  <si>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</si>
  <si>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</si>
  <si>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</si>
  <si>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</si>
  <si>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</si>
  <si>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</si>
  <si>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</si>
  <si>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</si>
  <si>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</si>
  <si>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</si>
  <si>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</si>
  <si>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</si>
  <si>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</si>
  <si>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</si>
  <si>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</si>
  <si>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</si>
  <si>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</si>
  <si>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</si>
  <si>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</si>
  <si>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</si>
  <si>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</si>
  <si>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</si>
  <si>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</si>
  <si>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</si>
  <si>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</si>
  <si>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</si>
  <si>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</si>
  <si>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</si>
  <si>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</si>
  <si>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</si>
  <si>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</si>
  <si>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</si>
  <si>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</si>
  <si>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</si>
  <si>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</si>
  <si>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</si>
  <si>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</si>
  <si>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</si>
  <si>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</si>
  <si>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</si>
  <si>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</si>
  <si>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</si>
  <si>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</si>
  <si>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</si>
  <si>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</si>
  <si>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</si>
  <si>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</si>
  <si>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</si>
  <si>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</si>
  <si>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</si>
  <si>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</si>
  <si>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</si>
  <si>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</si>
  <si>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</si>
  <si>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</si>
  <si>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</si>
  <si>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</si>
  <si>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</si>
  <si>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</si>
  <si>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</si>
  <si>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</si>
  <si>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</si>
  <si>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</si>
  <si>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</si>
  <si>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</si>
  <si>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</si>
  <si>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</si>
  <si>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</si>
  <si>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</si>
  <si>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</si>
  <si>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</si>
  <si>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</si>
  <si>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</si>
  <si>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</si>
  <si>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</si>
  <si>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</si>
  <si>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</si>
  <si>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</si>
  <si>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</si>
  <si>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</si>
  <si>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</si>
  <si>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</si>
  <si>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</si>
  <si>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</si>
  <si>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</si>
  <si>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</si>
  <si>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</si>
  <si>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</si>
  <si>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</si>
  <si>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</si>
  <si>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</si>
  <si>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</si>
  <si>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</si>
  <si>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</si>
  <si>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</si>
  <si>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</si>
  <si>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</si>
  <si>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</si>
  <si>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</si>
  <si>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</si>
  <si>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</si>
  <si>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</si>
  <si>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</si>
  <si>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</si>
  <si>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</si>
  <si>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</si>
  <si>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</si>
  <si>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</si>
  <si>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</si>
  <si>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</si>
  <si>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</si>
  <si>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</si>
  <si>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</si>
  <si>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</si>
  <si>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</si>
  <si>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</si>
  <si>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</si>
  <si>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</si>
  <si>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</si>
  <si>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</si>
  <si>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</si>
  <si>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</si>
  <si>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</si>
  <si>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</si>
  <si>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</si>
  <si>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</si>
  <si>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</si>
  <si>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</si>
  <si>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</si>
  <si>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</si>
  <si>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</si>
  <si>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</si>
  <si>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</si>
  <si>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</si>
  <si>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</si>
  <si>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</si>
  <si>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</si>
  <si>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</si>
  <si>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</si>
  <si>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</si>
  <si>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</si>
  <si>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</si>
  <si>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</si>
  <si>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</si>
  <si>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</si>
  <si>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</si>
  <si>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</si>
  <si>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</si>
  <si>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</si>
  <si>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</si>
  <si>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</si>
  <si>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</si>
  <si>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</si>
  <si>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</si>
  <si>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</si>
  <si>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</si>
  <si>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</si>
  <si>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</si>
  <si>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</si>
  <si>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</si>
  <si>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</si>
  <si>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</si>
  <si>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</si>
  <si>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</si>
  <si>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</si>
  <si>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</si>
  <si>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</si>
  <si>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</si>
  <si>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</si>
  <si>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</si>
  <si>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</si>
  <si>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</si>
  <si>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</si>
  <si>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</si>
  <si>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</si>
  <si>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</si>
  <si>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</si>
  <si>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</si>
  <si>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</si>
  <si>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</si>
  <si>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</si>
  <si>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</si>
  <si>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</si>
  <si>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</si>
  <si>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</si>
  <si>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</si>
  <si>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</si>
  <si>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</si>
  <si>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</si>
  <si>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</si>
  <si>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</si>
  <si>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</si>
  <si>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</si>
  <si>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</si>
  <si>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</si>
  <si>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</si>
  <si>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</si>
  <si>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</si>
  <si>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</si>
  <si>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</si>
  <si>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</si>
  <si>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</si>
  <si>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</si>
  <si>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</si>
  <si>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</si>
  <si>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</si>
  <si>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</si>
  <si>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</si>
  <si>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</si>
  <si>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</si>
  <si>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</si>
  <si>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</si>
  <si>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</si>
  <si>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</si>
  <si>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</si>
  <si>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</si>
  <si>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</si>
  <si>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</si>
  <si>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</si>
  <si>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</si>
  <si>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</si>
  <si>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</si>
  <si>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</si>
  <si>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</si>
  <si>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</si>
  <si>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</si>
  <si>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</si>
  <si>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</si>
  <si>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</si>
  <si>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</si>
  <si>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</si>
  <si>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</si>
  <si>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</si>
  <si>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</si>
  <si>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</si>
  <si>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</si>
  <si>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</si>
  <si>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</si>
  <si>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</si>
  <si>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</si>
  <si>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</si>
  <si>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</si>
  <si>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</si>
  <si>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</si>
  <si>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</si>
  <si>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</si>
  <si>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</si>
  <si>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</si>
  <si>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</si>
  <si>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</si>
  <si>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</si>
  <si>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</si>
  <si>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</si>
  <si>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</si>
  <si>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</si>
  <si>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</si>
  <si>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</si>
  <si>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</si>
  <si>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</si>
  <si>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</si>
  <si>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</si>
  <si>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</si>
  <si>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</si>
  <si>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</si>
  <si>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</si>
  <si>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</si>
  <si>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</si>
  <si>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</si>
  <si>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</si>
  <si>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</si>
  <si>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</si>
  <si>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</si>
  <si>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</si>
  <si>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</si>
  <si>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</si>
  <si>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</si>
  <si>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</si>
  <si>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</si>
  <si>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</si>
  <si>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</si>
  <si>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</si>
  <si>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</si>
  <si>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</si>
  <si>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</si>
  <si>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</si>
  <si>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</si>
  <si>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</si>
  <si>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</si>
  <si>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</si>
  <si>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</si>
  <si>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</si>
  <si>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</si>
  <si>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</si>
  <si>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</si>
  <si>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</si>
  <si>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</si>
  <si>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</si>
  <si>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</si>
  <si>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</si>
  <si>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</si>
  <si>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</si>
  <si>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</si>
  <si>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</si>
  <si>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</si>
  <si>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</si>
  <si>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</si>
  <si>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</si>
  <si>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</si>
  <si>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</si>
  <si>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</si>
  <si>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</si>
  <si>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</si>
  <si>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</si>
  <si>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</si>
  <si>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</si>
  <si>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</si>
  <si>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</si>
  <si>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</si>
  <si>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</si>
  <si>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</si>
  <si>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</si>
  <si>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</si>
  <si>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</si>
  <si>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</si>
  <si>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</si>
  <si>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</si>
  <si>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</si>
  <si>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</si>
  <si>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</si>
  <si>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</si>
  <si>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</si>
  <si>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</si>
  <si>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</si>
  <si>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</si>
  <si>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</si>
  <si>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</si>
  <si>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</si>
  <si>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</si>
  <si>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</si>
  <si>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</si>
  <si>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</si>
  <si>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</si>
  <si>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</si>
  <si>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</si>
  <si>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</si>
  <si>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</si>
  <si>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</si>
  <si>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</si>
  <si>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</si>
  <si>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</si>
  <si>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</si>
  <si>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</si>
  <si>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</si>
  <si>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</si>
  <si>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</si>
  <si>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</si>
  <si>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</si>
  <si>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</si>
  <si>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</si>
  <si>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</si>
  <si>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</si>
  <si>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</si>
  <si>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</si>
  <si>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</si>
  <si>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</si>
  <si>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</si>
  <si>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</si>
  <si>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</si>
  <si>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</si>
  <si>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</si>
  <si>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</si>
  <si>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</si>
  <si>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</si>
  <si>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</si>
  <si>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</si>
  <si>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</si>
  <si>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</si>
  <si>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</si>
  <si>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</si>
  <si>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</si>
  <si>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</si>
  <si>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</si>
  <si>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</si>
  <si>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</si>
  <si>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</si>
  <si>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</si>
  <si>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</si>
  <si>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</si>
  <si>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</si>
  <si>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</si>
  <si>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</si>
  <si>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</si>
  <si>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</si>
  <si>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</si>
  <si>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</si>
  <si>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</si>
  <si>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</si>
  <si>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</si>
  <si>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</si>
  <si>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</si>
  <si>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</si>
  <si>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</si>
  <si>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</si>
  <si>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</si>
  <si>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</si>
  <si>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</si>
  <si>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</si>
  <si>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</si>
  <si>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</si>
  <si>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</si>
  <si>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</si>
  <si>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</si>
  <si>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</si>
  <si>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</si>
  <si>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</si>
  <si>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</si>
  <si>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</si>
  <si>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</si>
  <si>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</si>
  <si>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</si>
  <si>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</si>
  <si>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</si>
  <si>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</si>
  <si>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</si>
  <si>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</si>
  <si>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</si>
  <si>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</si>
  <si>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</si>
  <si>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</si>
  <si>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</si>
  <si>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</si>
  <si>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</si>
  <si>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</si>
  <si>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</si>
  <si>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</si>
  <si>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</si>
  <si>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</si>
  <si>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</si>
  <si>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</si>
  <si>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</si>
  <si>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</si>
  <si>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</si>
  <si>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</si>
  <si>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</si>
  <si>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</si>
  <si>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</si>
  <si>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</si>
  <si>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</si>
  <si>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</si>
  <si>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</si>
  <si>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</si>
  <si>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</si>
  <si>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</si>
  <si>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</si>
  <si>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</si>
  <si>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</si>
  <si>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</si>
  <si>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</si>
  <si>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</si>
  <si>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</si>
  <si>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</si>
  <si>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</si>
  <si>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</si>
  <si>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</si>
  <si>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</si>
  <si>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</si>
  <si>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</si>
  <si>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</si>
  <si>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</si>
  <si>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</si>
  <si>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</si>
  <si>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</si>
  <si>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</si>
  <si>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</si>
  <si>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</si>
  <si>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</si>
  <si>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</si>
  <si>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</si>
  <si>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</si>
  <si>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</si>
  <si>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</si>
  <si>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</si>
  <si>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</si>
  <si>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</si>
  <si>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</si>
  <si>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</si>
  <si>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</si>
  <si>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</si>
  <si>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</si>
  <si>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</si>
  <si>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</si>
  <si>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</si>
  <si>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</si>
  <si>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</si>
  <si>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</si>
  <si>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</si>
  <si>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</si>
  <si>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</si>
  <si>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</si>
  <si>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</si>
  <si>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</si>
  <si>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</si>
  <si>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</si>
  <si>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</si>
  <si>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</si>
  <si>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</si>
  <si>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</si>
  <si>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</si>
  <si>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</si>
  <si>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</si>
  <si>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</si>
  <si>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</si>
  <si>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</si>
  <si>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</si>
  <si>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</si>
  <si>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</si>
  <si>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</si>
  <si>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</si>
  <si>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</si>
  <si>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</si>
  <si>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</si>
  <si>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</si>
  <si>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</si>
  <si>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</si>
  <si>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</si>
  <si>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</si>
  <si>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</si>
  <si>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</si>
  <si>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</si>
  <si>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</si>
  <si>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</si>
  <si>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</si>
  <si>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</si>
  <si>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</si>
  <si>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</si>
  <si>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</si>
  <si>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</si>
  <si>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</si>
  <si>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</si>
  <si>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</si>
  <si>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</si>
  <si>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</si>
  <si>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</si>
  <si>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</si>
  <si>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</si>
  <si>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</si>
  <si>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</si>
  <si>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</si>
  <si>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</si>
  <si>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</si>
  <si>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</si>
  <si>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</si>
  <si>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</si>
  <si>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</si>
  <si>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</si>
  <si>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</si>
  <si>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</si>
  <si>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</si>
  <si>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</si>
  <si>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</si>
  <si>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</si>
  <si>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</si>
  <si>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</si>
  <si>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</si>
  <si>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</si>
  <si>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</si>
  <si>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</si>
  <si>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</si>
  <si>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</si>
  <si>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</si>
  <si>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</si>
  <si>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</si>
  <si>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</si>
  <si>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</si>
  <si>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</si>
  <si>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</si>
  <si>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</si>
  <si>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</si>
  <si>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</si>
  <si>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</si>
  <si>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</si>
  <si>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</si>
  <si>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</si>
  <si>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</si>
  <si>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</si>
  <si>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</si>
  <si>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</si>
  <si>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</si>
  <si>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</si>
  <si>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</si>
  <si>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</si>
  <si>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</si>
  <si>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</si>
  <si>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</si>
  <si>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</si>
  <si>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</si>
  <si>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</si>
  <si>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</si>
  <si>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</si>
  <si>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</si>
  <si>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</si>
  <si>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</si>
  <si>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</si>
  <si>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</si>
  <si>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</si>
  <si>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</si>
  <si>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</si>
  <si>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</si>
  <si>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</si>
  <si>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</si>
  <si>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</si>
  <si>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</si>
  <si>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</si>
  <si>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</si>
  <si>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</si>
  <si>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</si>
  <si>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</si>
  <si>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</si>
  <si>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</si>
  <si>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</si>
  <si>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</si>
  <si>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</si>
  <si>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</si>
  <si>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</si>
  <si>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</si>
  <si>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</si>
  <si>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</si>
  <si>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</si>
  <si>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</si>
  <si>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</si>
  <si>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</si>
  <si>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</si>
  <si>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</si>
  <si>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</si>
  <si>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</si>
  <si>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</si>
  <si>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</si>
  <si>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</si>
  <si>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</si>
  <si>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</si>
  <si>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</si>
  <si>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</si>
  <si>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</si>
  <si>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</si>
  <si>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</si>
  <si>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</si>
  <si>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</si>
  <si>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</si>
  <si>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</si>
  <si>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</si>
  <si>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</si>
  <si>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</si>
  <si>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</si>
  <si>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</si>
  <si>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</si>
  <si>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</si>
  <si>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</si>
  <si>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</si>
  <si>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</si>
  <si>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</si>
  <si>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</si>
  <si>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</si>
  <si>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</si>
  <si>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</si>
  <si>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</si>
  <si>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</si>
  <si>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</si>
  <si>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</si>
  <si>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</si>
  <si>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</si>
  <si>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</si>
  <si>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</si>
  <si>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</si>
  <si>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</si>
  <si>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</si>
  <si>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</si>
  <si>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</si>
  <si>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</si>
  <si>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</si>
  <si>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</si>
  <si>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</si>
  <si>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</si>
  <si>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</si>
  <si>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</si>
  <si>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</si>
  <si>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</si>
  <si>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</si>
  <si>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</si>
  <si>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</si>
  <si>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</si>
  <si>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</si>
  <si>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</si>
  <si>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</si>
  <si>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</si>
  <si>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</si>
  <si>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</si>
  <si>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</si>
  <si>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</si>
  <si>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</si>
  <si>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</si>
  <si>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</si>
  <si>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</si>
  <si>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</si>
  <si>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</si>
  <si>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</si>
  <si>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</si>
  <si>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</si>
  <si>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</si>
  <si>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</si>
  <si>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</si>
  <si>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</si>
  <si>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</si>
  <si>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</si>
  <si>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</si>
  <si>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</si>
  <si>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</si>
  <si>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</si>
  <si>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</si>
  <si>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</si>
  <si>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</si>
  <si>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</si>
  <si>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</si>
  <si>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</si>
  <si>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</si>
  <si>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</si>
  <si>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</si>
  <si>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</si>
  <si>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</si>
  <si>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</si>
  <si>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</si>
  <si>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</si>
  <si>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</si>
  <si>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</si>
  <si>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</si>
  <si>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</si>
  <si>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</si>
  <si>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</si>
  <si>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</si>
  <si>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</si>
  <si>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</si>
  <si>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</si>
  <si>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</si>
  <si>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</si>
  <si>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</si>
  <si>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</si>
  <si>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</si>
  <si>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</si>
  <si>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</si>
  <si>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</si>
  <si>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</si>
  <si>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</si>
  <si>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</si>
  <si>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</si>
  <si>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</si>
  <si>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</si>
  <si>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</si>
  <si>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</si>
  <si>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</si>
  <si>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</si>
  <si>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</si>
  <si>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</si>
  <si>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</si>
  <si>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</si>
  <si>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</si>
  <si>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</si>
  <si>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</si>
  <si>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</si>
  <si>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</si>
  <si>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</si>
  <si>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</si>
  <si>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</si>
  <si>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</si>
  <si>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</si>
  <si>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</si>
  <si>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</si>
  <si>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</si>
  <si>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</si>
  <si>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</si>
  <si>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</si>
  <si>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</si>
  <si>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</si>
  <si>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</si>
  <si>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</si>
  <si>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</si>
  <si>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</si>
  <si>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</si>
  <si>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</si>
  <si>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</si>
  <si>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</si>
  <si>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</si>
  <si>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</si>
  <si>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</si>
  <si>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</si>
  <si>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</si>
  <si>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</si>
  <si>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</si>
  <si>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</si>
  <si>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</si>
  <si>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</si>
  <si>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</si>
  <si>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</si>
  <si>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</si>
  <si>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</si>
  <si>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</si>
  <si>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</si>
  <si>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</si>
  <si>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</si>
  <si>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</si>
  <si>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</si>
  <si>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</si>
  <si>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</si>
  <si>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</si>
  <si>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</si>
  <si>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</si>
  <si>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</si>
  <si>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</si>
  <si>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</si>
  <si>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</si>
  <si>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</si>
  <si>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</si>
  <si>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</si>
  <si>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</si>
  <si>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</si>
  <si>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</si>
  <si>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</si>
  <si>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</si>
  <si>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</si>
  <si>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</si>
  <si>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</si>
  <si>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</si>
  <si>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</si>
  <si>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</si>
  <si>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</si>
  <si>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</si>
  <si>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</si>
  <si>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</si>
  <si>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</si>
  <si>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</si>
  <si>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</si>
  <si>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</si>
  <si>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</si>
  <si>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</si>
  <si>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</si>
  <si>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</si>
  <si>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</si>
  <si>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</si>
  <si>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</si>
  <si>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</si>
  <si>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</si>
  <si>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</si>
  <si>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</si>
  <si>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</si>
  <si>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</si>
  <si>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</si>
  <si>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</si>
  <si>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</si>
  <si>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</si>
  <si>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</si>
  <si>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</si>
  <si>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</si>
  <si>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</si>
  <si>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</si>
  <si>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</si>
  <si>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</si>
  <si>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</si>
  <si>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</si>
  <si>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</si>
  <si>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</si>
  <si>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</si>
  <si>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</si>
  <si>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</si>
  <si>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</si>
  <si>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</si>
  <si>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</si>
  <si>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</si>
  <si>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</si>
  <si>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</si>
  <si>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</si>
  <si>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</si>
  <si>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</si>
  <si>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</si>
  <si>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</si>
  <si>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</si>
  <si>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</si>
  <si>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</si>
  <si>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</si>
  <si>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</si>
  <si>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</si>
  <si>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</si>
  <si>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</si>
  <si>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</si>
  <si>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</si>
  <si>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</si>
  <si>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</si>
  <si>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</si>
  <si>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</si>
  <si>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</si>
  <si>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</si>
  <si>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</si>
  <si>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</si>
  <si>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</si>
  <si>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</si>
  <si>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</si>
  <si>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</si>
  <si>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</si>
  <si>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</si>
  <si>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</si>
  <si>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</si>
  <si>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</si>
  <si>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</si>
  <si>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</si>
  <si>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</si>
  <si>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</si>
  <si>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</si>
  <si>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</si>
  <si>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</si>
  <si>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</si>
  <si>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</si>
  <si>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</si>
  <si>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</si>
  <si>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</si>
  <si>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</si>
  <si>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</si>
  <si>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</si>
  <si>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</si>
  <si>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</si>
  <si>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</si>
  <si>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</si>
  <si>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</si>
  <si>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</si>
  <si>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</si>
  <si>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</si>
  <si>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</si>
  <si>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</si>
  <si>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</si>
  <si>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</si>
  <si>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</si>
  <si>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</si>
  <si>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</si>
  <si>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</si>
  <si>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</si>
  <si>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</si>
  <si>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</si>
  <si>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</si>
  <si>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</si>
  <si>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</si>
  <si>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</si>
  <si>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</si>
  <si>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</si>
  <si>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</si>
  <si>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</si>
  <si>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</si>
  <si>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</si>
  <si>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</si>
  <si>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</si>
  <si>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</si>
  <si>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</si>
  <si>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</si>
  <si>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</si>
  <si>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</si>
  <si>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</si>
  <si>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</si>
  <si>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</si>
  <si>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</si>
  <si>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</si>
  <si>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</si>
  <si>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</si>
  <si>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</si>
  <si>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</si>
  <si>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</si>
  <si>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</si>
  <si>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</si>
  <si>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</si>
  <si>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</si>
  <si>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</si>
  <si>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</si>
  <si>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</si>
  <si>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</si>
  <si>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</si>
  <si>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</si>
  <si>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</si>
  <si>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</si>
  <si>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</si>
  <si>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</si>
  <si>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</si>
  <si>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</si>
  <si>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</si>
  <si>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</si>
  <si>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</si>
  <si>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</si>
  <si>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</si>
  <si>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</si>
  <si>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</si>
  <si>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</si>
  <si>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</si>
  <si>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</si>
  <si>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</si>
  <si>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</si>
  <si>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</si>
  <si>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</si>
  <si>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</si>
  <si>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</si>
  <si>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</si>
  <si>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</si>
  <si>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</si>
  <si>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</si>
  <si>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</si>
  <si>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</si>
  <si>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</si>
  <si>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</si>
  <si>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</si>
  <si>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</si>
  <si>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</si>
  <si>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</si>
  <si>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</si>
  <si>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</si>
  <si>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</si>
  <si>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</si>
  <si>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</si>
  <si>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</si>
  <si>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</si>
  <si>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</si>
  <si>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</si>
  <si>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</si>
  <si>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</si>
  <si>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</si>
  <si>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</si>
  <si>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</si>
  <si>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</si>
  <si>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</si>
  <si>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</si>
  <si>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</si>
  <si>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</si>
  <si>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</si>
  <si>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</si>
  <si>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</si>
  <si>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</si>
  <si>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</si>
  <si>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</si>
  <si>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</si>
  <si>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</si>
  <si>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</si>
  <si>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</si>
  <si>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</si>
  <si>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</si>
  <si>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</si>
  <si>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</si>
  <si>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</si>
  <si>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</si>
  <si>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</si>
  <si>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</si>
  <si>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</si>
  <si>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</si>
  <si>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</si>
  <si>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</si>
  <si>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</si>
  <si>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</si>
  <si>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</si>
  <si>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</si>
  <si>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</si>
  <si>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</si>
  <si>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</si>
  <si>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</si>
  <si>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</si>
  <si>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</si>
  <si>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</si>
  <si>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</si>
  <si>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</si>
  <si>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</si>
  <si>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</si>
  <si>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</si>
  <si>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</si>
  <si>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</si>
  <si>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</si>
  <si>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</si>
  <si>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</si>
  <si>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</si>
  <si>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</si>
  <si>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</si>
  <si>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</si>
  <si>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</si>
  <si>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</si>
  <si>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</si>
  <si>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</si>
  <si>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</si>
  <si>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</si>
  <si>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</si>
  <si>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</si>
  <si>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</si>
  <si>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</si>
  <si>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</si>
  <si>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</si>
  <si>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</si>
  <si>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</si>
  <si>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</si>
  <si>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</si>
  <si>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</si>
  <si>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</si>
  <si>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</si>
  <si>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</si>
  <si>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</si>
  <si>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</si>
  <si>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</si>
  <si>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</si>
  <si>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</si>
  <si>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</si>
  <si>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</si>
  <si>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</si>
  <si>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</si>
  <si>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</si>
  <si>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</si>
  <si>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</si>
  <si>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</si>
  <si>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</si>
  <si>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</si>
  <si>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</si>
  <si>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</si>
  <si>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</si>
  <si>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</si>
  <si>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</si>
  <si>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</si>
  <si>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</si>
  <si>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</si>
  <si>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</si>
  <si>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</si>
  <si>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</si>
  <si>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</si>
  <si>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</si>
  <si>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</si>
  <si>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</si>
  <si>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</si>
  <si>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</si>
  <si>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</si>
  <si>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</si>
  <si>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</si>
  <si>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</si>
  <si>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</si>
  <si>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</si>
  <si>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</si>
  <si>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</si>
  <si>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</si>
  <si>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</si>
  <si>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</si>
  <si>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</si>
  <si>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</si>
  <si>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</si>
  <si>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</si>
  <si>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</si>
  <si>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</si>
  <si>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</si>
  <si>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</si>
  <si>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</si>
  <si>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</si>
  <si>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</si>
  <si>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</si>
  <si>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</si>
  <si>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</si>
  <si>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</si>
  <si>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</si>
  <si>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</si>
  <si>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</si>
  <si>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</si>
  <si>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</si>
  <si>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</si>
  <si>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</si>
  <si>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</si>
  <si>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</si>
  <si>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</si>
  <si>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</si>
  <si>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</si>
  <si>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</si>
  <si>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</si>
  <si>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</si>
  <si>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</si>
  <si>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</si>
  <si>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</si>
  <si>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</si>
  <si>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</si>
  <si>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</si>
  <si>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</si>
  <si>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</si>
  <si>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</si>
  <si>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</si>
  <si>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</si>
  <si>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</si>
  <si>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</si>
  <si>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</si>
  <si>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</si>
  <si>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</si>
  <si>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</si>
  <si>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</si>
  <si>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</si>
  <si>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</si>
  <si>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</si>
  <si>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</si>
  <si>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</si>
  <si>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</si>
  <si>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</si>
  <si>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</si>
  <si>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</si>
  <si>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</si>
  <si>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</si>
  <si>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</si>
  <si>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</si>
  <si>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</si>
  <si>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</si>
  <si>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</si>
  <si>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</si>
  <si>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</si>
  <si>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</si>
  <si>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</si>
  <si>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</si>
  <si>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</si>
  <si>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</si>
  <si>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</si>
  <si>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</si>
  <si>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</si>
  <si>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</si>
  <si>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</si>
  <si>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</si>
  <si>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</si>
  <si>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</si>
  <si>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</si>
  <si>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</si>
  <si>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</si>
  <si>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</si>
  <si>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</si>
  <si>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</si>
  <si>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</si>
  <si>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</si>
  <si>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</si>
  <si>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</si>
  <si>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</si>
  <si>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</si>
  <si>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</si>
  <si>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</si>
  <si>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</si>
  <si>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</si>
  <si>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</si>
  <si>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</si>
  <si>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</si>
  <si>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</si>
  <si>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</si>
  <si>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</si>
  <si>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</si>
  <si>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</si>
  <si>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</si>
  <si>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</si>
  <si>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</si>
  <si>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</si>
  <si>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</si>
  <si>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</si>
  <si>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</si>
  <si>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</si>
  <si>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</si>
  <si>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</si>
  <si>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</si>
  <si>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</si>
  <si>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</si>
  <si>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</si>
  <si>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</si>
  <si>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</si>
  <si>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</si>
  <si>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</si>
  <si>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</si>
  <si>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</si>
  <si>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</si>
  <si>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</si>
  <si>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</si>
  <si>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</si>
  <si>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</si>
  <si>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</si>
  <si>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</si>
  <si>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</si>
  <si>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</si>
  <si>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</si>
  <si>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</si>
  <si>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</si>
  <si>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</si>
  <si>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</si>
  <si>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</si>
  <si>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</si>
  <si>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</si>
  <si>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</si>
  <si>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</si>
  <si>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</si>
  <si>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</si>
  <si>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</si>
  <si>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</si>
  <si>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</si>
  <si>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</si>
  <si>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</si>
  <si>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</si>
  <si>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</si>
  <si>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</si>
  <si>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</si>
  <si>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</si>
  <si>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</si>
  <si>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</si>
  <si>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</si>
  <si>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</si>
  <si>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</si>
  <si>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</si>
  <si>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</si>
  <si>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</si>
  <si>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</si>
  <si>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</si>
  <si>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</si>
  <si>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</si>
  <si>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</si>
  <si>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</si>
  <si>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</si>
  <si>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</si>
  <si>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</si>
  <si>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</si>
  <si>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</si>
  <si>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</si>
  <si>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</si>
  <si>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</si>
  <si>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</si>
  <si>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</si>
  <si>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</si>
  <si>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</si>
  <si>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</si>
  <si>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</si>
  <si>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</si>
  <si>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</si>
  <si>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</si>
  <si>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</si>
  <si>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</si>
  <si>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</si>
  <si>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</si>
  <si>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</si>
  <si>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</si>
  <si>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</si>
  <si>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</si>
  <si>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</si>
  <si>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</si>
  <si>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</si>
  <si>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</si>
  <si>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</si>
  <si>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</si>
  <si>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</si>
  <si>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</si>
  <si>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</si>
  <si>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</si>
  <si>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</si>
  <si>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</si>
  <si>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</si>
  <si>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</si>
  <si>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</si>
  <si>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</si>
  <si>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</si>
  <si>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</si>
  <si>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</si>
  <si>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</si>
  <si>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</si>
  <si>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</si>
  <si>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</si>
  <si>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</si>
  <si>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</si>
  <si>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</si>
  <si>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</si>
  <si>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</si>
  <si>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</si>
  <si>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</si>
  <si>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</si>
  <si>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</si>
  <si>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</si>
  <si>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</si>
  <si>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</si>
  <si>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</si>
  <si>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</si>
  <si>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</si>
  <si>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</si>
  <si>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</si>
  <si>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</si>
  <si>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</si>
  <si>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</si>
  <si>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</si>
  <si>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</si>
  <si>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</si>
  <si>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</si>
  <si>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</si>
  <si>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</si>
  <si>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</si>
  <si>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</si>
  <si>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</si>
  <si>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</si>
  <si>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</si>
  <si>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</si>
  <si>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</si>
  <si>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</si>
  <si>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</si>
  <si>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</si>
  <si>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</si>
  <si>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</si>
  <si>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</si>
  <si>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</si>
  <si>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</si>
  <si>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</si>
  <si>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</si>
  <si>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</si>
  <si>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</si>
  <si>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</si>
  <si>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</si>
  <si>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</si>
  <si>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</si>
  <si>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</si>
  <si>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</si>
  <si>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</si>
  <si>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</si>
  <si>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</si>
  <si>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</si>
  <si>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</si>
  <si>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</si>
  <si>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</si>
  <si>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</si>
  <si>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</si>
  <si>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</si>
  <si>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</si>
  <si>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</si>
  <si>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</si>
  <si>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</si>
  <si>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</si>
  <si>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</si>
  <si>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</si>
  <si>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</si>
  <si>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</si>
  <si>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</si>
  <si>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</si>
  <si>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</si>
  <si>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</si>
  <si>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</si>
  <si>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</si>
  <si>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</si>
  <si>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</si>
  <si>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</si>
  <si>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</si>
  <si>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</si>
  <si>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</si>
  <si>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</si>
  <si>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</si>
  <si>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</si>
  <si>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</si>
  <si>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</si>
  <si>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</si>
  <si>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</si>
  <si>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</si>
  <si>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</si>
  <si>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</si>
  <si>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</si>
  <si>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</si>
  <si>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</si>
  <si>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</si>
  <si>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</si>
  <si>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</si>
  <si>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</si>
  <si>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</si>
  <si>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</si>
  <si>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</si>
  <si>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</si>
  <si>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</si>
  <si>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</si>
  <si>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</si>
  <si>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</si>
  <si>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</si>
  <si>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</si>
  <si>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</si>
  <si>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</si>
  <si>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</si>
  <si>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</si>
  <si>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</si>
  <si>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</si>
  <si>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</si>
  <si>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</si>
  <si>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</si>
  <si>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</si>
  <si>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</si>
  <si>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</si>
  <si>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</si>
  <si>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</si>
  <si>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</si>
  <si>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</si>
  <si>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</si>
  <si>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</si>
  <si>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</si>
  <si>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</si>
  <si>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</si>
  <si>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</si>
  <si>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</si>
  <si>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</si>
  <si>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</si>
  <si>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</si>
  <si>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</si>
  <si>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</si>
  <si>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</si>
  <si>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</si>
  <si>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</si>
  <si>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</si>
  <si>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</si>
  <si>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</si>
  <si>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</si>
  <si>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</si>
  <si>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</si>
  <si>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</si>
  <si>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</si>
  <si>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</si>
  <si>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</si>
  <si>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</si>
  <si>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</si>
  <si>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</si>
  <si>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</si>
  <si>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</si>
  <si>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</si>
  <si>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</si>
  <si>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</si>
  <si>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</si>
  <si>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</si>
  <si>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</si>
  <si>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</si>
  <si>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</si>
  <si>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</si>
  <si>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</si>
  <si>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</si>
  <si>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</si>
  <si>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</si>
  <si>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</si>
  <si>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</si>
  <si>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</si>
  <si>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</si>
  <si>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</si>
  <si>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</si>
  <si>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</si>
  <si>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</si>
  <si>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</si>
  <si>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</si>
  <si>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</si>
  <si>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</si>
  <si>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</si>
  <si>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</si>
  <si>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</si>
  <si>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</si>
  <si>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</si>
  <si>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</si>
  <si>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</si>
  <si>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</si>
  <si>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</si>
  <si>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</si>
  <si>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</si>
  <si>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</si>
  <si>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</si>
  <si>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</si>
  <si>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</si>
  <si>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</si>
  <si>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</si>
  <si>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</si>
  <si>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</si>
  <si>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</si>
  <si>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</si>
  <si>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</si>
  <si>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</si>
  <si>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</si>
  <si>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</si>
  <si>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</si>
  <si>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</si>
  <si>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</si>
  <si>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</si>
  <si>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</si>
  <si>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</si>
  <si>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</si>
  <si>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</si>
  <si>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</si>
  <si>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</si>
  <si>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</si>
  <si>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</si>
  <si>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</si>
  <si>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</si>
  <si>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</si>
  <si>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</si>
  <si>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</si>
  <si>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</si>
  <si>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</si>
  <si>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</si>
  <si>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</si>
  <si>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</si>
  <si>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</si>
  <si>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</si>
  <si>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</si>
  <si>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</si>
  <si>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</si>
  <si>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</si>
  <si>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</si>
  <si>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</si>
  <si>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</si>
  <si>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</si>
  <si>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</si>
  <si>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</si>
  <si>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</si>
  <si>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</si>
  <si>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</si>
  <si>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</si>
  <si>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</si>
  <si>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</si>
  <si>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</si>
  <si>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</si>
  <si>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</si>
  <si>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</si>
  <si>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</si>
  <si>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</si>
  <si>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</si>
  <si>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</si>
  <si>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</si>
  <si>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</si>
  <si>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</si>
  <si>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</si>
  <si>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</si>
  <si>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</si>
  <si>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</si>
  <si>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</si>
  <si>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</si>
  <si>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</si>
  <si>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</si>
  <si>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</si>
  <si>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</si>
  <si>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</si>
  <si>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</si>
  <si>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</si>
  <si>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</si>
  <si>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</si>
  <si>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</si>
  <si>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</si>
  <si>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</si>
  <si>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</si>
  <si>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</si>
  <si>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</si>
  <si>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</si>
  <si>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</si>
  <si>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</si>
  <si>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</si>
  <si>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</si>
  <si>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</si>
  <si>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</si>
  <si>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</si>
  <si>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</si>
  <si>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</si>
  <si>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</si>
  <si>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</si>
  <si>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</si>
  <si>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</si>
  <si>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</si>
  <si>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</si>
  <si>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</si>
  <si>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</si>
  <si>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</si>
  <si>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</si>
  <si>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</si>
  <si>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</si>
  <si>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</si>
  <si>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</si>
  <si>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</si>
  <si>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</si>
  <si>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</si>
  <si>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</si>
  <si>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</si>
  <si>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</si>
  <si>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</si>
  <si>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</si>
  <si>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</si>
  <si>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</si>
  <si>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</si>
  <si>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</si>
  <si>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</si>
  <si>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</si>
  <si>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</si>
  <si>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</si>
  <si>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</si>
  <si>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</si>
  <si>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</si>
  <si>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</si>
  <si>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</si>
  <si>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</si>
  <si>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</si>
  <si>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</si>
  <si>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</si>
  <si>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</si>
  <si>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</si>
  <si>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</si>
  <si>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</si>
  <si>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</si>
  <si>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</si>
  <si>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</si>
  <si>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</si>
  <si>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</si>
  <si>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</si>
  <si>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</si>
  <si>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</si>
  <si>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</si>
  <si>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</si>
  <si>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</si>
  <si>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</si>
  <si>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</si>
  <si>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</si>
  <si>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</si>
  <si>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</si>
  <si>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</si>
  <si>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</si>
  <si>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</si>
  <si>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</si>
  <si>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</si>
  <si>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</si>
  <si>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</si>
  <si>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</si>
  <si>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</si>
  <si>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</si>
  <si>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</si>
  <si>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</si>
  <si>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</si>
  <si>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</si>
  <si>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</si>
  <si>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</si>
  <si>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</si>
  <si>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</si>
  <si>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15-Ene-22--17-Ene-22--9-Feb-22--23-Mar-22--29-Mar-22--11-May-22--12-May-22--21-May-22--2-Jul-22--6-Jul-22--9-Jul-22--------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</si>
  <si>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</si>
  <si>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</si>
  <si>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</si>
  <si>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</si>
  <si>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</si>
  <si>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</si>
  <si>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</si>
  <si>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</si>
  <si>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</si>
  <si>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</si>
  <si>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</si>
  <si>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</si>
  <si>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</si>
  <si>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</si>
  <si>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</si>
  <si>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</si>
  <si>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</si>
  <si>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</si>
  <si>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</si>
  <si>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</si>
  <si>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</si>
  <si>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</si>
  <si>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</si>
  <si>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</si>
  <si>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</si>
  <si>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</si>
  <si>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</si>
  <si>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</si>
  <si>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</si>
  <si>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</si>
  <si>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</si>
  <si>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</si>
  <si>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</si>
  <si>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</si>
  <si>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</si>
  <si>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</si>
  <si>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</si>
  <si>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</si>
  <si>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</si>
  <si>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</si>
  <si>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</si>
  <si>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</si>
  <si>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</si>
  <si>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</si>
  <si>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</si>
  <si>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</si>
  <si>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</si>
  <si>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</si>
  <si>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</si>
  <si>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</si>
  <si>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</si>
  <si>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</si>
  <si>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</si>
  <si>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</si>
  <si>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</si>
  <si>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</si>
  <si>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</si>
  <si>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</si>
  <si>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</si>
  <si>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</si>
  <si>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</si>
  <si>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</si>
  <si>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</si>
  <si>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</si>
  <si>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</si>
  <si>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</si>
  <si>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</si>
  <si>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</si>
  <si>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</si>
  <si>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</si>
  <si>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</si>
  <si>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</si>
  <si>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</si>
  <si>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</si>
  <si>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</si>
  <si>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</si>
  <si>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</si>
  <si>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</si>
  <si>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</si>
  <si>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</si>
  <si>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</si>
  <si>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</si>
  <si>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</si>
  <si>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</si>
  <si>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</si>
  <si>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</si>
  <si>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</si>
  <si>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</si>
  <si>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</si>
  <si>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</si>
  <si>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</si>
  <si>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</si>
  <si>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</si>
  <si>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</si>
  <si>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</si>
  <si>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</si>
  <si>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</si>
  <si>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</si>
  <si>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</si>
  <si>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</si>
  <si>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</si>
  <si>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</si>
  <si>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</si>
  <si>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</si>
  <si>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</si>
  <si>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</si>
  <si>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</si>
  <si>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</si>
  <si>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</si>
  <si>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</si>
  <si>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</si>
  <si>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</si>
  <si>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</si>
  <si>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</si>
  <si>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</si>
  <si>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</si>
  <si>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</si>
  <si>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</si>
  <si>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</si>
  <si>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</si>
  <si>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</si>
  <si>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</si>
  <si>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</si>
  <si>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</si>
  <si>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</si>
  <si>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</si>
  <si>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</si>
  <si>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</si>
  <si>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</si>
  <si>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</si>
  <si>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</si>
  <si>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</si>
  <si>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</si>
  <si>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</si>
  <si>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</si>
  <si>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</si>
  <si>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</si>
  <si>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</si>
  <si>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</si>
  <si>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</si>
  <si>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</si>
  <si>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</si>
  <si>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</si>
  <si>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</si>
  <si>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</si>
  <si>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</si>
  <si>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</si>
  <si>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</si>
  <si>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</si>
  <si>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</si>
  <si>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</si>
  <si>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</si>
  <si>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</si>
  <si>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</si>
  <si>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</si>
  <si>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</si>
  <si>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</si>
  <si>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</si>
  <si>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</si>
  <si>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</si>
  <si>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</si>
  <si>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</si>
  <si>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</si>
  <si>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</si>
  <si>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</si>
  <si>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</si>
  <si>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</si>
  <si>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</si>
  <si>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</si>
  <si>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</si>
  <si>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</si>
  <si>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</si>
  <si>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</si>
  <si>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</si>
  <si>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</si>
  <si>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</si>
  <si>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</si>
  <si>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</si>
  <si>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</si>
  <si>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</si>
  <si>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</si>
  <si>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</si>
  <si>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</si>
  <si>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</si>
  <si>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</si>
  <si>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</si>
  <si>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</si>
  <si>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</si>
  <si>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</si>
  <si>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</si>
  <si>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</si>
  <si>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</si>
  <si>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</si>
  <si>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</si>
  <si>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</si>
  <si>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</si>
  <si>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</si>
  <si>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</si>
  <si>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</si>
  <si>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</si>
  <si>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</si>
  <si>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</si>
  <si>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</si>
  <si>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</si>
  <si>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</si>
  <si>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</si>
  <si>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</si>
  <si>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</si>
  <si>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</si>
  <si>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</si>
  <si>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</si>
  <si>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</si>
  <si>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</si>
  <si>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</si>
  <si>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</si>
  <si>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</si>
  <si>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</si>
  <si>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</si>
  <si>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</si>
  <si>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</si>
  <si>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</si>
  <si>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</si>
  <si>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</si>
  <si>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</si>
  <si>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</si>
  <si>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</si>
  <si>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</si>
  <si>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</si>
  <si>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</si>
  <si>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</si>
  <si>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</si>
  <si>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</si>
  <si>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</si>
  <si>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</si>
  <si>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</si>
  <si>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</si>
  <si>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</si>
  <si>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</si>
  <si>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</si>
  <si>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</si>
  <si>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</si>
  <si>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</si>
  <si>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</si>
  <si>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</si>
  <si>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</si>
  <si>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</si>
  <si>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</si>
  <si>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</si>
  <si>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</si>
  <si>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</si>
  <si>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</si>
  <si>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</si>
  <si>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</si>
  <si>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</si>
  <si>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</si>
  <si>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</si>
  <si>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</si>
  <si>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</si>
  <si>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</si>
  <si>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</si>
  <si>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</si>
  <si>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</si>
  <si>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</si>
  <si>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</si>
  <si>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</si>
  <si>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</si>
  <si>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</si>
  <si>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</si>
  <si>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</si>
  <si>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</si>
  <si>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</si>
  <si>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</si>
  <si>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</si>
  <si>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</si>
  <si>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</si>
  <si>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</si>
  <si>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</si>
  <si>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</si>
  <si>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</si>
  <si>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</si>
  <si>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</si>
  <si>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</si>
  <si>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</si>
  <si>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</si>
  <si>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</si>
  <si>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</si>
  <si>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</si>
  <si>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</si>
  <si>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</si>
  <si>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</si>
  <si>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</si>
  <si>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</si>
  <si>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</si>
  <si>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</si>
  <si>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</si>
  <si>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</si>
  <si>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</si>
  <si>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</si>
  <si>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</si>
  <si>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</si>
  <si>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</si>
  <si>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</si>
  <si>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</si>
  <si>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</si>
  <si>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</si>
  <si>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</si>
  <si>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</si>
  <si>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</si>
  <si>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</si>
  <si>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</si>
  <si>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</si>
  <si>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</si>
  <si>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</si>
  <si>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</si>
  <si>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</si>
  <si>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</si>
  <si>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</si>
  <si>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</si>
  <si>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</si>
  <si>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</si>
  <si>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</si>
  <si>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</si>
  <si>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</si>
  <si>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</si>
  <si>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</si>
  <si>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</si>
  <si>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</si>
  <si>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</si>
  <si>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</si>
  <si>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</si>
  <si>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</si>
  <si>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</si>
  <si>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</si>
  <si>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</si>
  <si>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</si>
  <si>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</si>
  <si>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</si>
  <si>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</si>
  <si>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</si>
  <si>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</si>
  <si>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</si>
  <si>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</si>
  <si>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</si>
  <si>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</si>
  <si>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</si>
  <si>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</si>
  <si>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</si>
  <si>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</si>
  <si>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</si>
  <si>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</si>
  <si>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</si>
  <si>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</si>
  <si>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</si>
  <si>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</si>
  <si>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</si>
  <si>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</si>
  <si>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</si>
  <si>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</si>
  <si>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</si>
  <si>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</si>
  <si>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</si>
  <si>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</si>
  <si>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</si>
  <si>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</si>
  <si>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</si>
  <si>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</si>
  <si>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</si>
  <si>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</si>
  <si>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</si>
  <si>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</si>
  <si>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</si>
  <si>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</si>
  <si>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</si>
  <si>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</si>
  <si>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</si>
  <si>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</si>
  <si>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</si>
  <si>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</si>
  <si>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</si>
  <si>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</si>
  <si>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</si>
  <si>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</si>
  <si>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</si>
  <si>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</si>
  <si>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</si>
  <si>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</si>
  <si>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</si>
  <si>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</si>
  <si>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</si>
  <si>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</si>
  <si>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</si>
  <si>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</si>
  <si>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</si>
  <si>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</si>
  <si>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</si>
  <si>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</si>
  <si>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</si>
  <si>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</si>
  <si>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</si>
  <si>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</si>
  <si>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</si>
  <si>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</si>
  <si>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</si>
  <si>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</si>
  <si>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</si>
  <si>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</si>
  <si>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</si>
  <si>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</si>
  <si>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</si>
  <si>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</si>
  <si>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</si>
  <si>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</si>
  <si>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</si>
  <si>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</si>
  <si>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</si>
  <si>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</si>
  <si>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</si>
  <si>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</si>
  <si>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</si>
  <si>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</si>
  <si>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</si>
  <si>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</si>
  <si>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</si>
  <si>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</si>
  <si>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</si>
  <si>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</si>
  <si>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</si>
  <si>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</si>
  <si>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</si>
  <si>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</si>
  <si>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</si>
  <si>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</si>
  <si>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</si>
  <si>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</si>
  <si>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</si>
  <si>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</si>
  <si>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</si>
  <si>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</si>
  <si>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</si>
  <si>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</si>
  <si>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</si>
  <si>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</si>
  <si>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</si>
  <si>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</si>
  <si>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</si>
  <si>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</si>
  <si>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</si>
  <si>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</si>
  <si>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</si>
  <si>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</si>
  <si>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</si>
  <si>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</si>
  <si>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</si>
  <si>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</si>
  <si>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</si>
  <si>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</si>
  <si>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</si>
  <si>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</si>
  <si>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</si>
  <si>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</si>
  <si>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</si>
  <si>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</si>
  <si>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</si>
  <si>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</si>
  <si>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</si>
  <si>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</si>
  <si>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</si>
  <si>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</si>
  <si>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</si>
  <si>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</si>
  <si>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</si>
  <si>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</si>
  <si>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</si>
  <si>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</si>
  <si>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</si>
  <si>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</si>
  <si>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</si>
  <si>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</si>
  <si>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</si>
  <si>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</si>
  <si>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</si>
  <si>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</si>
  <si>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</si>
  <si>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</si>
  <si>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</si>
  <si>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</si>
  <si>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</si>
  <si>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</si>
  <si>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</si>
  <si>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</si>
  <si>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</si>
  <si>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</si>
  <si>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</si>
  <si>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</si>
  <si>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</si>
  <si>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</si>
  <si>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</si>
  <si>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</si>
  <si>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</si>
  <si>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</si>
  <si>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</si>
  <si>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</si>
  <si>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</si>
  <si>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</si>
  <si>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</si>
  <si>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</si>
  <si>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</si>
  <si>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</si>
  <si>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</si>
  <si>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</si>
  <si>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</si>
  <si>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</si>
  <si>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</si>
  <si>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</si>
  <si>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</si>
  <si>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</si>
  <si>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</si>
  <si>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</si>
  <si>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</si>
  <si>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</si>
  <si>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</si>
  <si>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</si>
  <si>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</si>
  <si>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</si>
  <si>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</si>
  <si>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</si>
  <si>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</si>
  <si>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</si>
  <si>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</si>
  <si>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</si>
  <si>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</si>
  <si>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</si>
  <si>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</si>
  <si>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</si>
  <si>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</si>
  <si>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</si>
  <si>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</si>
  <si>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</si>
  <si>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</si>
  <si>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</si>
  <si>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</si>
  <si>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</si>
  <si>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</si>
  <si>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</si>
  <si>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</si>
  <si>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</si>
  <si>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</si>
  <si>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</si>
  <si>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</si>
  <si>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</si>
  <si>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</si>
  <si>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</si>
  <si>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</si>
  <si>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</si>
  <si>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</si>
  <si>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</si>
  <si>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</si>
  <si>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</si>
  <si>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</si>
  <si>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</si>
  <si>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</si>
  <si>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</si>
  <si>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</si>
  <si>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</si>
  <si>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</si>
  <si>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</si>
  <si>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</si>
  <si>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</si>
  <si>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</si>
  <si>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</si>
  <si>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</si>
  <si>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</si>
  <si>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</si>
  <si>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</si>
  <si>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</si>
  <si>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</si>
  <si>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</si>
  <si>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</si>
  <si>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</si>
  <si>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</si>
  <si>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</si>
  <si>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</si>
  <si>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</si>
  <si>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</si>
  <si>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</si>
  <si>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</si>
  <si>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</si>
  <si>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</si>
  <si>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</si>
  <si>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</si>
  <si>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</si>
  <si>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</si>
  <si>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</si>
  <si>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</si>
  <si>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</si>
  <si>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</si>
  <si>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</si>
  <si>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</si>
  <si>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</si>
  <si>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</si>
  <si>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</si>
  <si>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</si>
  <si>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</si>
  <si>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</si>
  <si>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</si>
  <si>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</si>
  <si>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</si>
  <si>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</si>
  <si>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</si>
  <si>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</si>
  <si>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</si>
  <si>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</si>
  <si>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</si>
  <si>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</si>
  <si>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</si>
  <si>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</si>
  <si>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</si>
  <si>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</si>
  <si>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</si>
  <si>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</si>
  <si>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</si>
  <si>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</si>
  <si>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</si>
  <si>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</si>
  <si>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</si>
  <si>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</si>
  <si>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</si>
  <si>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</si>
  <si>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</si>
  <si>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</si>
  <si>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</si>
  <si>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</si>
  <si>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</si>
  <si>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</si>
  <si>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</si>
  <si>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</si>
  <si>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</si>
  <si>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</si>
  <si>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</si>
  <si>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</si>
  <si>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</si>
  <si>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</si>
  <si>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</si>
  <si>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</si>
  <si>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</si>
  <si>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</si>
  <si>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</si>
  <si>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</si>
  <si>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</si>
  <si>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</si>
  <si>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</si>
  <si>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</si>
  <si>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</si>
  <si>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</si>
  <si>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</si>
  <si>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</si>
  <si>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</si>
  <si>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</si>
  <si>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</si>
  <si>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</si>
  <si>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</si>
  <si>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</si>
  <si>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</si>
  <si>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</si>
  <si>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</si>
  <si>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</si>
  <si>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</si>
  <si>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</si>
  <si>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</si>
  <si>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</si>
  <si>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</si>
  <si>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</si>
  <si>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</si>
  <si>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</si>
  <si>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</si>
  <si>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</si>
  <si>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</si>
  <si>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</si>
  <si>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</si>
  <si>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</si>
  <si>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</si>
  <si>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</si>
  <si>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</si>
  <si>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</si>
  <si>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</si>
  <si>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</si>
  <si>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</si>
  <si>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</si>
  <si>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</si>
  <si>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</si>
  <si>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</si>
  <si>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</si>
  <si>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</si>
  <si>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</si>
  <si>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</si>
  <si>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</si>
  <si>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</si>
  <si>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</si>
  <si>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</si>
  <si>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</si>
  <si>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</si>
  <si>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</si>
  <si>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</si>
  <si>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</si>
  <si>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</si>
  <si>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</si>
  <si>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</si>
  <si>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</si>
  <si>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</si>
  <si>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</si>
  <si>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</si>
  <si>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</si>
  <si>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</si>
  <si>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</si>
  <si>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</si>
  <si>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</si>
  <si>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</si>
  <si>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</si>
  <si>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</si>
  <si>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</si>
  <si>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</si>
  <si>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</si>
  <si>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</si>
  <si>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</si>
  <si>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</si>
  <si>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</si>
  <si>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</si>
  <si>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</si>
  <si>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</si>
  <si>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</si>
  <si>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</si>
  <si>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</si>
  <si>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</si>
  <si>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</si>
  <si>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</si>
  <si>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</si>
  <si>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</si>
  <si>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</si>
  <si>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</si>
  <si>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</si>
  <si>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</si>
  <si>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</si>
  <si>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</si>
  <si>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</si>
  <si>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</si>
  <si>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</si>
  <si>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</si>
  <si>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</si>
  <si>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</si>
  <si>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</si>
  <si>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</si>
  <si>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</si>
  <si>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</si>
  <si>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</si>
  <si>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</si>
  <si>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</si>
  <si>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</si>
  <si>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</si>
  <si>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</si>
  <si>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</si>
  <si>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</si>
  <si>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</si>
  <si>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</si>
  <si>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</si>
  <si>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</si>
  <si>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</si>
  <si>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</si>
  <si>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</si>
  <si>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</si>
  <si>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</si>
  <si>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</si>
  <si>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</si>
  <si>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</si>
  <si>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</si>
  <si>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</si>
  <si>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</si>
  <si>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</si>
  <si>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</si>
  <si>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</si>
  <si>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</si>
  <si>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</si>
  <si>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</si>
  <si>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</si>
  <si>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</si>
  <si>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</si>
  <si>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</si>
  <si>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</si>
  <si>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</si>
  <si>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</si>
  <si>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</si>
  <si>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</si>
  <si>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</si>
  <si>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</si>
  <si>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</si>
  <si>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</si>
  <si>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</si>
  <si>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</si>
  <si>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</si>
  <si>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</si>
  <si>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</si>
  <si>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</si>
  <si>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</si>
  <si>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</si>
  <si>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</si>
  <si>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</si>
  <si>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</si>
  <si>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</si>
  <si>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</si>
  <si>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</si>
  <si>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</si>
  <si>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</si>
  <si>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</si>
  <si>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</si>
  <si>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</si>
  <si>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</si>
  <si>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</si>
  <si>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</si>
  <si>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</si>
  <si>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</si>
  <si>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</si>
  <si>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</si>
  <si>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</si>
  <si>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</si>
  <si>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</si>
  <si>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</si>
  <si>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</si>
  <si>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</si>
  <si>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</si>
  <si>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</si>
  <si>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</si>
  <si>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</si>
  <si>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</si>
  <si>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</si>
  <si>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</si>
  <si>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</si>
  <si>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</si>
  <si>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</si>
  <si>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</si>
  <si>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</si>
  <si>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</si>
  <si>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</si>
  <si>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</si>
  <si>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</si>
  <si>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</si>
  <si>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</si>
  <si>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</si>
  <si>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</si>
  <si>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</si>
  <si>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</si>
  <si>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</si>
  <si>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</si>
  <si>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</si>
  <si>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</si>
  <si>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</si>
  <si>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</si>
  <si>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</si>
  <si>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</si>
  <si>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</si>
  <si>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</si>
  <si>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</si>
  <si>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</si>
  <si>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</si>
  <si>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</si>
  <si>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</si>
  <si>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</si>
  <si>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</si>
  <si>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</si>
  <si>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</si>
  <si>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</si>
  <si>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</si>
  <si>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</si>
  <si>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</si>
  <si>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</si>
  <si>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</si>
  <si>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</si>
  <si>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</si>
  <si>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</si>
  <si>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</si>
  <si>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</si>
  <si>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</si>
  <si>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</si>
  <si>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</si>
  <si>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</si>
  <si>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</si>
  <si>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</si>
  <si>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</si>
  <si>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</si>
  <si>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</si>
  <si>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</si>
  <si>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</si>
  <si>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</si>
  <si>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</si>
  <si>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</si>
  <si>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</si>
  <si>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</si>
  <si>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</si>
  <si>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</si>
  <si>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</si>
  <si>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</si>
  <si>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</si>
  <si>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</si>
  <si>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</si>
  <si>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</si>
  <si>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</si>
  <si>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</si>
  <si>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</si>
  <si>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</si>
  <si>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</si>
  <si>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</si>
  <si>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</si>
  <si>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</si>
  <si>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</si>
  <si>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</si>
  <si>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</si>
  <si>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</si>
  <si>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</si>
  <si>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</si>
  <si>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</si>
  <si>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</si>
  <si>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</si>
  <si>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</si>
  <si>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</si>
  <si>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</si>
  <si>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</si>
  <si>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</si>
  <si>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</si>
  <si>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</si>
  <si>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</si>
  <si>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</si>
  <si>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</si>
  <si>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</si>
  <si>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</si>
  <si>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</si>
  <si>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</si>
  <si>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</si>
  <si>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</si>
  <si>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</si>
  <si>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</si>
  <si>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</si>
  <si>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</si>
  <si>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</si>
  <si>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</si>
  <si>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</si>
  <si>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</si>
  <si>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</si>
  <si>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</si>
  <si>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</si>
  <si>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</si>
  <si>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</si>
  <si>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</si>
  <si>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</si>
  <si>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</si>
  <si>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</si>
  <si>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</si>
  <si>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</si>
  <si>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</si>
  <si>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</si>
  <si>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</si>
  <si>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</si>
  <si>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</si>
  <si>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</si>
  <si>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</si>
  <si>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</si>
  <si>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</si>
  <si>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</si>
  <si>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</si>
  <si>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</si>
  <si>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</si>
  <si>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</si>
  <si>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</si>
  <si>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</si>
  <si>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</si>
  <si>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</si>
  <si>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</si>
  <si>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</si>
  <si>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</si>
  <si>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</si>
  <si>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</si>
  <si>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</si>
  <si>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</si>
  <si>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</si>
  <si>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</si>
  <si>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</si>
  <si>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</si>
  <si>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</si>
  <si>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</si>
  <si>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</si>
  <si>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</si>
  <si>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</si>
  <si>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</si>
  <si>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</si>
  <si>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</si>
  <si>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</si>
  <si>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</si>
  <si>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</si>
  <si>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</si>
  <si>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</si>
  <si>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</si>
  <si>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</si>
  <si>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</si>
  <si>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</si>
  <si>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</si>
  <si>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</si>
  <si>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</si>
  <si>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</si>
  <si>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</si>
  <si>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</si>
  <si>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</si>
  <si>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</si>
  <si>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</si>
  <si>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</si>
  <si>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</si>
  <si>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</si>
  <si>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</si>
  <si>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</si>
  <si>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</si>
  <si>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</si>
  <si>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</si>
  <si>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</si>
  <si>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</si>
  <si>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</si>
  <si>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</si>
  <si>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</si>
  <si>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</si>
  <si>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</si>
  <si>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</si>
  <si>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</si>
  <si>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</si>
  <si>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</si>
  <si>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</si>
  <si>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</si>
  <si>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</si>
  <si>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</si>
  <si>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</si>
  <si>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</si>
  <si>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</si>
  <si>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</si>
  <si>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</si>
  <si>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</si>
  <si>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</si>
  <si>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</si>
  <si>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</si>
  <si>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</si>
  <si>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</si>
  <si>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</si>
  <si>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</si>
  <si>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</si>
  <si>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</si>
  <si>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</si>
  <si>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</si>
  <si>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</si>
  <si>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</si>
  <si>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</si>
  <si>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</si>
  <si>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</si>
  <si>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</si>
  <si>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</si>
  <si>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</si>
  <si>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</si>
  <si>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</si>
  <si>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</si>
  <si>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</si>
  <si>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</si>
  <si>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</si>
  <si>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</si>
  <si>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</si>
  <si>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</si>
  <si>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</si>
  <si>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</si>
  <si>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</si>
  <si>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</si>
  <si>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</si>
  <si>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</si>
  <si>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</si>
  <si>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</si>
  <si>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</si>
  <si>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</si>
  <si>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</si>
  <si>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</si>
  <si>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</si>
  <si>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</si>
  <si>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</si>
  <si>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</si>
  <si>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</si>
  <si>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</si>
  <si>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</si>
  <si>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</si>
  <si>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</si>
  <si>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</si>
  <si>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</si>
  <si>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</si>
  <si>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</si>
  <si>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</si>
  <si>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</si>
  <si>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</si>
  <si>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</si>
  <si>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</si>
  <si>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</si>
  <si>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</si>
  <si>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</si>
  <si>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</si>
  <si>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</si>
  <si>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</si>
  <si>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</si>
  <si>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</si>
  <si>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</si>
  <si>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</si>
  <si>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</si>
  <si>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</si>
  <si>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</si>
  <si>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</si>
  <si>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</si>
  <si>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</si>
  <si>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</si>
  <si>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</si>
  <si>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</si>
  <si>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</si>
  <si>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</si>
  <si>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</si>
  <si>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</si>
  <si>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</si>
  <si>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</si>
  <si>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</si>
  <si>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</si>
  <si>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</si>
  <si>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</si>
  <si>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</si>
  <si>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</si>
  <si>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</si>
  <si>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</si>
  <si>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</si>
  <si>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</si>
  <si>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</si>
  <si>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</si>
  <si>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</si>
  <si>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</si>
  <si>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</si>
  <si>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</si>
  <si>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</si>
  <si>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</si>
  <si>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</si>
  <si>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</si>
  <si>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</si>
  <si>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</si>
  <si>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</si>
  <si>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</si>
  <si>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</si>
  <si>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</si>
  <si>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</si>
  <si>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</si>
  <si>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</si>
  <si>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</si>
  <si>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</si>
  <si>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</si>
  <si>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</si>
  <si>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</si>
  <si>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</si>
  <si>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</si>
  <si>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</si>
  <si>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</si>
  <si>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</si>
  <si>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</si>
  <si>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</si>
  <si>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</si>
  <si>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</si>
  <si>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</si>
  <si>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</si>
  <si>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</si>
  <si>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</si>
  <si>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</si>
  <si>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</si>
  <si>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</si>
  <si>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</si>
  <si>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</si>
  <si>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</si>
  <si>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</si>
  <si>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</si>
  <si>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</si>
  <si>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</si>
  <si>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</si>
  <si>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</si>
  <si>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</si>
  <si>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</si>
  <si>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</si>
  <si>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</si>
  <si>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</si>
  <si>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</si>
  <si>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</si>
  <si>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</si>
  <si>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</si>
  <si>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</si>
  <si>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</si>
  <si>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</si>
  <si>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</si>
  <si>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</si>
  <si>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</si>
  <si>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</si>
  <si>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</si>
  <si>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</si>
  <si>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</si>
  <si>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</si>
  <si>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</si>
  <si>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</si>
  <si>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</si>
  <si>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</si>
  <si>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</si>
  <si>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</si>
  <si>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</si>
  <si>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</si>
  <si>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</si>
  <si>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</si>
  <si>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</si>
  <si>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</si>
  <si>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</si>
  <si>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</si>
  <si>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</si>
  <si>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</si>
  <si>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</si>
  <si>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</si>
  <si>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</si>
  <si>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</si>
  <si>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</si>
  <si>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</si>
  <si>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</si>
  <si>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</si>
  <si>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</si>
  <si>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</si>
  <si>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</si>
  <si>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</si>
  <si>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</si>
  <si>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</si>
  <si>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</si>
  <si>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</si>
  <si>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</si>
  <si>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</si>
  <si>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</si>
  <si>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</si>
  <si>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</si>
  <si>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</si>
  <si>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</si>
  <si>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</si>
  <si>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</si>
  <si>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</si>
  <si>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</si>
  <si>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</si>
  <si>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</si>
  <si>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</si>
  <si>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</si>
  <si>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</si>
  <si>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</si>
  <si>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</si>
  <si>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</si>
  <si>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</si>
  <si>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</si>
  <si>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</si>
  <si>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</si>
  <si>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</si>
  <si>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</si>
  <si>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</si>
  <si>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</si>
  <si>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</si>
  <si>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</si>
  <si>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</si>
  <si>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</si>
  <si>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</si>
  <si>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</si>
  <si>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</si>
  <si>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</si>
  <si>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</si>
  <si>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</si>
  <si>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</si>
  <si>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</si>
  <si>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</si>
  <si>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</si>
  <si>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</si>
  <si>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</si>
  <si>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</si>
  <si>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</si>
  <si>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</si>
  <si>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</si>
  <si>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</si>
  <si>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</si>
  <si>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</si>
  <si>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</si>
  <si>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</si>
  <si>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</si>
  <si>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</si>
  <si>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</si>
  <si>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</si>
  <si>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</si>
  <si>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</si>
  <si>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</si>
  <si>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</si>
  <si>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</si>
  <si>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</si>
  <si>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</si>
  <si>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</si>
  <si>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</si>
  <si>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</si>
  <si>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</si>
  <si>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</si>
  <si>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</si>
  <si>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</si>
  <si>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</si>
  <si>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</si>
  <si>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</si>
  <si>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</si>
  <si>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</si>
  <si>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</si>
  <si>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</si>
  <si>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</si>
  <si>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</si>
  <si>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</si>
  <si>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</si>
  <si>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</si>
  <si>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</si>
  <si>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</si>
  <si>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</si>
  <si>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</si>
  <si>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</si>
  <si>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</si>
  <si>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</si>
  <si>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</si>
  <si>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</si>
  <si>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</si>
  <si>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</si>
  <si>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</si>
  <si>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</si>
  <si>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</si>
  <si>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</si>
  <si>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</si>
  <si>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</si>
  <si>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</si>
  <si>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</si>
  <si>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</si>
  <si>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</si>
  <si>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</si>
  <si>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</si>
  <si>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</si>
  <si>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</si>
  <si>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</si>
  <si>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</si>
  <si>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</si>
  <si>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</si>
  <si>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</si>
  <si>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</si>
  <si>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</si>
  <si>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</si>
  <si>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</si>
  <si>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</si>
  <si>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</si>
  <si>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</si>
  <si>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</si>
  <si>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</si>
  <si>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</si>
  <si>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</si>
  <si>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</si>
  <si>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</si>
  <si>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</si>
  <si>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</si>
  <si>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</si>
  <si>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</si>
  <si>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</si>
  <si>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</si>
  <si>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</si>
  <si>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</si>
  <si>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</si>
  <si>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</si>
  <si>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</si>
  <si>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</si>
  <si>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</si>
  <si>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</si>
  <si>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</si>
  <si>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</si>
  <si>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</si>
  <si>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</si>
  <si>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</si>
  <si>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</si>
  <si>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</si>
  <si>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</si>
  <si>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</si>
  <si>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</si>
  <si>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</si>
  <si>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</si>
  <si>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</si>
  <si>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</si>
  <si>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</si>
  <si>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</si>
  <si>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</si>
  <si>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</si>
  <si>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</si>
  <si>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</si>
  <si>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</si>
  <si>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</si>
  <si>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</si>
  <si>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</si>
  <si>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</si>
  <si>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</si>
  <si>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</si>
  <si>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</si>
  <si>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</si>
  <si>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</si>
  <si>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</si>
  <si>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</si>
  <si>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</si>
  <si>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</si>
  <si>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</si>
  <si>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</si>
  <si>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</si>
  <si>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</si>
  <si>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</si>
  <si>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</si>
  <si>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</si>
  <si>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</si>
  <si>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</si>
  <si>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</si>
  <si>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</si>
  <si>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</si>
  <si>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</si>
  <si>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</si>
  <si>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</si>
  <si>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</si>
  <si>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</si>
  <si>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</si>
  <si>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</si>
  <si>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</si>
  <si>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</si>
  <si>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</si>
  <si>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</si>
  <si>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</si>
  <si>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</si>
  <si>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</si>
  <si>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</si>
  <si>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</si>
  <si>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</si>
  <si>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</si>
  <si>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</si>
  <si>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</si>
  <si>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</si>
  <si>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</si>
  <si>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</si>
  <si>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</si>
  <si>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</si>
  <si>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</si>
  <si>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</si>
  <si>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</si>
  <si>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</si>
  <si>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</si>
  <si>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</si>
  <si>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</si>
  <si>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</si>
  <si>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</si>
  <si>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</si>
  <si>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</si>
  <si>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</si>
  <si>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</si>
  <si>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</si>
  <si>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</si>
  <si>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</si>
  <si>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</si>
  <si>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</si>
  <si>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</si>
  <si>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</si>
  <si>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</si>
  <si>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</si>
  <si>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</si>
  <si>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</si>
  <si>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</si>
  <si>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</si>
  <si>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</si>
  <si>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</si>
  <si>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</si>
  <si>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</si>
  <si>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</si>
  <si>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</si>
  <si>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</si>
  <si>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</si>
  <si>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</si>
  <si>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</si>
  <si>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</si>
  <si>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</si>
  <si>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</si>
  <si>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</si>
  <si>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</si>
  <si>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</si>
  <si>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</si>
  <si>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</si>
  <si>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</si>
  <si>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</si>
  <si>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</si>
  <si>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</si>
  <si>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</si>
  <si>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</si>
  <si>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</si>
  <si>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</si>
  <si>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</si>
  <si>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</si>
  <si>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</si>
  <si>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</si>
  <si>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</si>
  <si>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</si>
  <si>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</si>
  <si>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</si>
  <si>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</si>
  <si>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</si>
  <si>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</si>
  <si>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</si>
  <si>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</si>
  <si>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</si>
  <si>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</si>
  <si>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</si>
  <si>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</si>
  <si>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</si>
  <si>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</si>
  <si>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</si>
  <si>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</si>
  <si>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</si>
  <si>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</si>
  <si>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</si>
  <si>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</si>
  <si>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</si>
  <si>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</si>
  <si>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</si>
  <si>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</si>
  <si>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</si>
  <si>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</si>
  <si>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</si>
  <si>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</si>
  <si>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</si>
  <si>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</si>
  <si>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</si>
  <si>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</si>
  <si>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</si>
  <si>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</si>
  <si>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</si>
  <si>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</si>
  <si>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</si>
  <si>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</si>
  <si>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</si>
  <si>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</si>
  <si>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</si>
  <si>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</si>
  <si>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</si>
  <si>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</si>
  <si>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</si>
  <si>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</si>
  <si>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</si>
  <si>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</si>
  <si>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</si>
  <si>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</si>
  <si>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</si>
  <si>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</si>
  <si>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</si>
  <si>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</si>
  <si>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</si>
  <si>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</si>
  <si>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</si>
  <si>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</si>
  <si>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</si>
  <si>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</si>
  <si>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</si>
  <si>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</si>
  <si>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</si>
  <si>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</si>
  <si>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</si>
  <si>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</si>
  <si>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</si>
  <si>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</si>
  <si>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</si>
  <si>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</si>
  <si>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</si>
  <si>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</si>
  <si>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</si>
  <si>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</si>
  <si>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</si>
  <si>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</si>
  <si>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</si>
  <si>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</si>
  <si>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</si>
  <si>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</si>
  <si>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</si>
  <si>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</si>
  <si>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</si>
  <si>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</si>
  <si>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</si>
  <si>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</si>
  <si>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</si>
  <si>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</si>
  <si>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</si>
  <si>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</si>
  <si>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</si>
  <si>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</si>
  <si>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</si>
  <si>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</si>
  <si>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</si>
  <si>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</si>
  <si>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</si>
  <si>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</si>
  <si>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</si>
  <si>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</si>
  <si>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</si>
  <si>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</si>
  <si>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</si>
  <si>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</si>
  <si>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</si>
  <si>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</si>
  <si>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</si>
  <si>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</si>
  <si>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</si>
  <si>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</si>
  <si>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</si>
  <si>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</si>
  <si>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</si>
  <si>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</si>
  <si>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</si>
  <si>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</si>
  <si>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</si>
  <si>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</si>
  <si>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</si>
  <si>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</si>
  <si>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</si>
  <si>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</si>
  <si>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</si>
  <si>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</si>
  <si>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</si>
  <si>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</si>
  <si>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</si>
  <si>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</si>
  <si>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</si>
  <si>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</si>
  <si>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</si>
  <si>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</si>
  <si>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</si>
  <si>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</si>
  <si>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</si>
  <si>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</si>
  <si>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</si>
  <si>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</si>
  <si>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</si>
  <si>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</si>
  <si>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</si>
  <si>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</si>
  <si>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</si>
  <si>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</si>
  <si>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</si>
  <si>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</si>
  <si>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</si>
  <si>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</si>
  <si>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</si>
  <si>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</si>
  <si>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</si>
  <si>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</si>
  <si>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</si>
  <si>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</si>
  <si>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</si>
  <si>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</si>
  <si>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</si>
  <si>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</si>
  <si>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</si>
  <si>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</si>
  <si>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</si>
  <si>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</si>
  <si>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</si>
  <si>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</si>
  <si>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</si>
  <si>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</si>
  <si>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</si>
  <si>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</si>
  <si>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</si>
  <si>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</si>
  <si>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</si>
  <si>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</si>
  <si>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</si>
  <si>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</si>
  <si>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</si>
  <si>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</si>
  <si>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</si>
  <si>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</si>
  <si>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</si>
  <si>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</si>
  <si>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</si>
  <si>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</si>
  <si>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</si>
  <si>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</si>
  <si>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</si>
  <si>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</si>
  <si>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</si>
  <si>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</si>
  <si>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</si>
  <si>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</si>
  <si>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</si>
  <si>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</si>
  <si>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</si>
  <si>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</si>
  <si>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</si>
  <si>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</si>
  <si>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</si>
  <si>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</si>
  <si>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</si>
  <si>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</si>
  <si>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</si>
  <si>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</si>
  <si>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</si>
  <si>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</si>
  <si>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</si>
  <si>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</si>
  <si>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</si>
  <si>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</si>
  <si>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</si>
  <si>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</si>
  <si>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</si>
  <si>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</si>
  <si>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</si>
  <si>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</si>
  <si>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</si>
  <si>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</si>
  <si>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</si>
  <si>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</si>
  <si>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</si>
  <si>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</si>
  <si>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</si>
  <si>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</si>
  <si>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</si>
  <si>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</si>
  <si>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</si>
  <si>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</si>
  <si>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</si>
  <si>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</si>
  <si>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</si>
  <si>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</si>
  <si>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</si>
  <si>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</si>
  <si>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</si>
  <si>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</si>
  <si>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</si>
  <si>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</si>
  <si>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</si>
  <si>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</si>
  <si>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</si>
  <si>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</si>
  <si>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</si>
  <si>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</si>
  <si>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</si>
  <si>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</si>
  <si>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</si>
  <si>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</si>
  <si>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</si>
  <si>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</si>
  <si>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</si>
  <si>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</si>
  <si>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</si>
  <si>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</si>
  <si>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</si>
  <si>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</si>
  <si>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</si>
  <si>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</si>
  <si>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</si>
  <si>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</si>
  <si>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</si>
  <si>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</si>
  <si>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</si>
  <si>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</si>
  <si>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</si>
  <si>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</si>
  <si>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</si>
  <si>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</si>
  <si>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</si>
  <si>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</si>
  <si>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</si>
  <si>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</si>
  <si>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</si>
  <si>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</si>
  <si>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</si>
  <si>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</si>
  <si>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</si>
  <si>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</si>
  <si>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</si>
  <si>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</si>
  <si>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</si>
  <si>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</si>
  <si>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</si>
  <si>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</si>
  <si>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</si>
  <si>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</si>
  <si>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</si>
  <si>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</si>
  <si>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</si>
  <si>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</si>
  <si>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</si>
  <si>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</si>
  <si>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</si>
  <si>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</si>
  <si>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</si>
  <si>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</si>
  <si>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</si>
  <si>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</si>
  <si>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</si>
  <si>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</si>
  <si>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</si>
  <si>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</si>
  <si>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</si>
  <si>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</si>
  <si>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</si>
  <si>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</si>
  <si>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</si>
  <si>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</si>
  <si>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</si>
  <si>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</si>
  <si>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</si>
  <si>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</si>
  <si>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</si>
  <si>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</si>
  <si>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</si>
  <si>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</si>
  <si>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</si>
  <si>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</si>
  <si>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</si>
  <si>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</si>
  <si>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</si>
  <si>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</si>
  <si>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</si>
  <si>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</si>
  <si>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</si>
  <si>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</si>
  <si>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</si>
  <si>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</si>
  <si>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</si>
  <si>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</si>
  <si>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</si>
  <si>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</si>
  <si>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</si>
  <si>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</si>
  <si>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</si>
  <si>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</si>
  <si>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</si>
  <si>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</si>
  <si>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</si>
  <si>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</si>
  <si>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</si>
  <si>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</si>
  <si>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</si>
  <si>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</si>
  <si>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</si>
  <si>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</si>
  <si>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</si>
  <si>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</si>
  <si>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</si>
  <si>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</si>
  <si>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</si>
  <si>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</si>
  <si>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</si>
  <si>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</si>
  <si>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</si>
  <si>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</si>
  <si>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</si>
  <si>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</si>
  <si>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</si>
  <si>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</si>
  <si>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</si>
  <si>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</si>
  <si>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</si>
  <si>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</si>
  <si>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</si>
  <si>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</si>
  <si>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</si>
  <si>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</si>
  <si>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</si>
  <si>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</si>
  <si>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</si>
  <si>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</si>
  <si>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</si>
  <si>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</si>
  <si>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</si>
  <si>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</si>
  <si>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</si>
  <si>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</si>
  <si>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</si>
  <si>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</si>
  <si>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</si>
  <si>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</si>
  <si>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</si>
  <si>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</si>
  <si>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</si>
  <si>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</si>
  <si>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</si>
  <si>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</si>
  <si>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</si>
  <si>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</si>
  <si>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</si>
  <si>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</si>
  <si>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</si>
  <si>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</si>
  <si>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</si>
  <si>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</si>
  <si>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</si>
  <si>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</si>
  <si>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</si>
  <si>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</si>
  <si>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</si>
  <si>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</si>
  <si>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</si>
  <si>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</si>
  <si>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</si>
  <si>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</si>
  <si>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</si>
  <si>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</si>
  <si>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</si>
  <si>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</si>
  <si>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</si>
  <si>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</si>
  <si>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</si>
  <si>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</si>
  <si>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</si>
  <si>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</si>
  <si>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</si>
  <si>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</si>
  <si>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</si>
  <si>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</si>
  <si>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</si>
  <si>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</si>
  <si>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</si>
  <si>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</si>
  <si>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</si>
  <si>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</si>
  <si>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</si>
  <si>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</si>
  <si>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</si>
  <si>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</si>
  <si>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</si>
  <si>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</si>
  <si>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</si>
  <si>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</si>
  <si>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</si>
  <si>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</si>
  <si>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</si>
  <si>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</si>
  <si>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</si>
  <si>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</si>
  <si>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</si>
  <si>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</si>
  <si>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</si>
  <si>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</si>
  <si>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</si>
  <si>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</si>
  <si>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</si>
  <si>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</si>
  <si>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</si>
  <si>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</si>
  <si>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</si>
  <si>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</si>
  <si>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</si>
  <si>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</si>
  <si>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</si>
  <si>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</si>
  <si>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</si>
  <si>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</si>
  <si>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</si>
  <si>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</si>
  <si>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</si>
  <si>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</si>
  <si>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</si>
  <si>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</si>
  <si>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</si>
  <si>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</si>
  <si>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</si>
  <si>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</si>
  <si>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</si>
  <si>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</si>
  <si>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</si>
  <si>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</si>
  <si>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</si>
  <si>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</si>
  <si>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</si>
  <si>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</si>
  <si>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</si>
  <si>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</si>
  <si>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</si>
  <si>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</si>
  <si>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</si>
  <si>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</si>
  <si>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</si>
  <si>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</si>
  <si>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</si>
  <si>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</si>
  <si>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</si>
  <si>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</si>
  <si>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</si>
  <si>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</si>
  <si>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</si>
  <si>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</si>
  <si>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</si>
  <si>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</si>
  <si>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</si>
  <si>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</si>
  <si>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</si>
  <si>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</si>
  <si>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</si>
  <si>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</si>
  <si>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</si>
  <si>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</si>
  <si>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</si>
  <si>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</si>
  <si>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</si>
  <si>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</si>
  <si>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</si>
  <si>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</si>
  <si>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</si>
  <si>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</si>
  <si>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</si>
  <si>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</si>
  <si>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</si>
  <si>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</si>
  <si>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</si>
  <si>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</si>
  <si>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</si>
  <si>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</si>
  <si>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</si>
  <si>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</si>
  <si>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</si>
  <si>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</si>
  <si>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</si>
  <si>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</si>
  <si>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</si>
  <si>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</si>
  <si>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</si>
  <si>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</si>
  <si>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</si>
  <si>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</si>
  <si>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</si>
  <si>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</si>
  <si>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</si>
  <si>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</si>
  <si>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</si>
  <si>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</si>
  <si>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</si>
  <si>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</si>
  <si>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</si>
  <si>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</si>
  <si>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</si>
  <si>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</si>
  <si>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</si>
  <si>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</si>
  <si>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</si>
  <si>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</si>
  <si>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</si>
  <si>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</si>
  <si>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</si>
  <si>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</si>
  <si>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</si>
  <si>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</si>
  <si>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</si>
  <si>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</si>
  <si>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</si>
  <si>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</si>
  <si>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</si>
  <si>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</si>
  <si>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</si>
  <si>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</si>
  <si>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</si>
  <si>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</si>
  <si>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</si>
  <si>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</si>
  <si>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</si>
  <si>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</si>
  <si>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</si>
  <si>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</si>
  <si>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</si>
  <si>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</si>
  <si>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</si>
  <si>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</si>
  <si>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</si>
  <si>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</si>
  <si>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</si>
  <si>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</si>
  <si>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</si>
  <si>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</si>
  <si>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</si>
  <si>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</si>
  <si>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</si>
  <si>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</si>
  <si>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</si>
  <si>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</si>
  <si>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</si>
  <si>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</si>
  <si>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</si>
  <si>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</si>
  <si>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</si>
  <si>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</si>
  <si>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</si>
  <si>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</si>
  <si>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</si>
  <si>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</si>
  <si>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</si>
  <si>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</si>
  <si>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</si>
  <si>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</si>
  <si>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</si>
  <si>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</si>
  <si>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</si>
  <si>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</si>
  <si>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</si>
  <si>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</si>
  <si>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</si>
  <si>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</si>
  <si>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</si>
  <si>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</si>
  <si>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</si>
  <si>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</si>
  <si>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</si>
  <si>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</si>
  <si>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</si>
  <si>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</si>
  <si>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</si>
  <si>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</si>
  <si>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</si>
  <si>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</si>
  <si>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</si>
  <si>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</si>
  <si>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</si>
  <si>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</si>
  <si>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</si>
  <si>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</si>
  <si>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</si>
  <si>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</si>
  <si>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</si>
  <si>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</si>
  <si>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</si>
  <si>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</si>
  <si>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</si>
  <si>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</si>
  <si>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</si>
  <si>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</si>
  <si>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</si>
  <si>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</si>
  <si>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</si>
  <si>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</si>
  <si>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</si>
  <si>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</si>
  <si>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</si>
  <si>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</si>
  <si>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</si>
  <si>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</si>
  <si>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</si>
  <si>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</si>
  <si>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</si>
  <si>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</si>
  <si>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</si>
  <si>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</si>
  <si>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</si>
  <si>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</si>
  <si>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</si>
  <si>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</si>
  <si>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</si>
  <si>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</si>
  <si>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</si>
  <si>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</si>
  <si>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</si>
  <si>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</si>
  <si>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</si>
  <si>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</si>
  <si>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</si>
  <si>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</si>
  <si>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</si>
  <si>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</si>
  <si>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</si>
  <si>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</si>
  <si>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</si>
  <si>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</si>
  <si>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</si>
  <si>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</si>
  <si>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</si>
  <si>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</si>
  <si>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</si>
  <si>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</si>
  <si>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</si>
  <si>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</si>
  <si>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</si>
  <si>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</si>
  <si>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</si>
  <si>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</si>
  <si>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</si>
  <si>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</si>
  <si>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</si>
  <si>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</si>
  <si>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</si>
  <si>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</si>
  <si>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</si>
  <si>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</si>
  <si>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</si>
  <si>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</si>
  <si>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</si>
  <si>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</si>
  <si>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</si>
  <si>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</si>
  <si>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</si>
  <si>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</si>
  <si>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</si>
  <si>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</si>
  <si>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</si>
  <si>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</si>
  <si>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</si>
  <si>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</si>
  <si>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</si>
  <si>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</si>
  <si>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</si>
  <si>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</si>
  <si>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</si>
  <si>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</si>
  <si>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</si>
  <si>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</si>
  <si>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</si>
  <si>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</si>
  <si>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</si>
  <si>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</si>
  <si>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</si>
  <si>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</si>
  <si>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</si>
  <si>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</si>
  <si>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</si>
  <si>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</si>
  <si>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</si>
  <si>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</si>
  <si>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</si>
  <si>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</si>
  <si>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</si>
  <si>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</si>
  <si>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</si>
  <si>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</si>
  <si>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</si>
  <si>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</si>
  <si>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</si>
  <si>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</si>
  <si>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</si>
  <si>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</si>
  <si>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</si>
  <si>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</si>
  <si>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</si>
  <si>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</si>
  <si>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</si>
  <si>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</si>
  <si>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</si>
  <si>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</si>
  <si>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</si>
  <si>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</si>
  <si>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</si>
  <si>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</si>
  <si>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</si>
  <si>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</si>
  <si>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</si>
  <si>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</si>
  <si>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</si>
  <si>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</si>
  <si>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</si>
  <si>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</si>
  <si>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</si>
  <si>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</si>
  <si>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</si>
  <si>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</si>
  <si>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</si>
  <si>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</si>
  <si>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</si>
  <si>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</si>
  <si>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</si>
  <si>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</si>
  <si>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</si>
  <si>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</si>
  <si>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</si>
  <si>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</si>
  <si>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</si>
  <si>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</si>
  <si>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</si>
  <si>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</si>
  <si>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</si>
  <si>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</si>
  <si>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</si>
  <si>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</si>
  <si>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</si>
  <si>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</si>
  <si>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</si>
  <si>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</si>
  <si>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</si>
  <si>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</si>
  <si>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</si>
  <si>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</si>
  <si>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</si>
  <si>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</si>
  <si>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</si>
  <si>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</si>
  <si>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</si>
  <si>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</si>
  <si>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</si>
  <si>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</si>
  <si>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</si>
  <si>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</si>
  <si>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</si>
  <si>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</si>
  <si>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</si>
  <si>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</si>
  <si>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</si>
  <si>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</si>
  <si>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</si>
  <si>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</si>
  <si>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</si>
  <si>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</si>
  <si>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</si>
  <si>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</si>
  <si>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</si>
  <si>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</si>
  <si>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</si>
  <si>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</si>
  <si>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</si>
  <si>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</si>
  <si>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</si>
  <si>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</si>
  <si>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</si>
  <si>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</si>
  <si>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</si>
  <si>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</si>
  <si>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</si>
  <si>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</si>
  <si>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</si>
  <si>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</si>
  <si>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</si>
  <si>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</si>
  <si>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</si>
  <si>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</si>
  <si>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</si>
  <si>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</si>
  <si>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</si>
  <si>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</si>
  <si>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</si>
  <si>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</si>
  <si>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</si>
  <si>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</si>
  <si>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</si>
  <si>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</si>
  <si>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</si>
  <si>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</si>
  <si>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</si>
  <si>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</si>
  <si>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</si>
  <si>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</si>
  <si>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</si>
  <si>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</si>
  <si>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</si>
  <si>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</si>
  <si>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</si>
  <si>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</si>
  <si>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</si>
  <si>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</si>
  <si>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</si>
  <si>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</si>
  <si>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</si>
  <si>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</si>
  <si>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</si>
  <si>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</si>
  <si>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</si>
  <si>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</si>
  <si>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</si>
  <si>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</si>
  <si>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</si>
  <si>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</si>
  <si>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</si>
  <si>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</si>
  <si>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</si>
  <si>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</si>
  <si>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</si>
  <si>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</si>
  <si>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</si>
  <si>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</si>
  <si>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</si>
  <si>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</si>
  <si>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</si>
  <si>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</si>
  <si>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</si>
  <si>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</si>
  <si>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</si>
  <si>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</si>
  <si>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</si>
  <si>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</si>
  <si>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</si>
  <si>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</si>
  <si>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</si>
  <si>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</si>
  <si>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</si>
  <si>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</si>
  <si>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</si>
  <si>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</si>
  <si>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</si>
  <si>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</si>
  <si>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</si>
  <si>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</si>
  <si>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</si>
  <si>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</si>
  <si>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</si>
  <si>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</si>
  <si>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</si>
  <si>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</si>
  <si>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</si>
  <si>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</si>
  <si>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</si>
  <si>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</si>
  <si>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</si>
  <si>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</si>
  <si>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</si>
  <si>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</si>
  <si>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</si>
  <si>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</si>
  <si>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</si>
  <si>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</si>
  <si>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</si>
  <si>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</si>
  <si>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</si>
  <si>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</si>
  <si>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</si>
  <si>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</si>
  <si>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</si>
  <si>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</si>
  <si>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</si>
  <si>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</si>
  <si>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</si>
  <si>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</si>
  <si>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</si>
  <si>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</si>
  <si>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</si>
  <si>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</si>
  <si>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</si>
  <si>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</si>
  <si>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</si>
  <si>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</si>
  <si>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</si>
  <si>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</si>
  <si>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</si>
  <si>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</si>
  <si>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</si>
  <si>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</si>
  <si>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</si>
  <si>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</si>
  <si>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</si>
  <si>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</si>
  <si>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</si>
  <si>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</si>
  <si>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</si>
  <si>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</si>
  <si>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</si>
  <si>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</si>
  <si>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</si>
  <si>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</si>
  <si>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</si>
  <si>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</si>
  <si>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</si>
  <si>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</si>
  <si>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</si>
  <si>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</si>
  <si>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</si>
  <si>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</si>
  <si>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</si>
  <si>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</si>
  <si>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</si>
  <si>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</si>
  <si>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</si>
  <si>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</si>
  <si>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</si>
  <si>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</si>
  <si>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</si>
  <si>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</si>
  <si>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</si>
  <si>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</si>
  <si>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</si>
  <si>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</si>
  <si>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</si>
  <si>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</si>
  <si>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</si>
  <si>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</si>
  <si>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</si>
  <si>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</si>
  <si>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</si>
  <si>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</si>
  <si>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</si>
  <si>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</si>
  <si>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</si>
  <si>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</si>
  <si>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</si>
  <si>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</si>
  <si>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</si>
  <si>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</si>
  <si>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</si>
  <si>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</si>
  <si>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</si>
  <si>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</si>
  <si>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</si>
  <si>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</si>
  <si>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</si>
  <si>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</si>
  <si>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</si>
  <si>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</si>
  <si>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</si>
  <si>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</si>
  <si>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</si>
  <si>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</si>
  <si>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</si>
  <si>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</si>
  <si>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</si>
  <si>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</si>
  <si>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</si>
  <si>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</si>
  <si>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</si>
  <si>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</si>
  <si>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</si>
  <si>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</si>
  <si>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</si>
  <si>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</si>
  <si>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</si>
  <si>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</si>
  <si>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</si>
  <si>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</si>
  <si>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</si>
  <si>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</si>
  <si>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</si>
  <si>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</si>
  <si>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</si>
  <si>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</si>
  <si>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</si>
  <si>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</si>
  <si>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</si>
  <si>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</si>
  <si>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</si>
  <si>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</si>
  <si>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</si>
  <si>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</si>
  <si>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</si>
  <si>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</si>
  <si>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</si>
  <si>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</si>
  <si>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</si>
  <si>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</si>
  <si>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</si>
  <si>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</si>
  <si>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</si>
  <si>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</si>
  <si>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</si>
  <si>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</si>
  <si>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</si>
  <si>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</si>
  <si>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</si>
  <si>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</si>
  <si>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</si>
  <si>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</si>
  <si>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</si>
  <si>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</si>
  <si>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</si>
  <si>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</si>
  <si>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</si>
  <si>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</si>
  <si>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</si>
  <si>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</si>
  <si>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</si>
  <si>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</si>
  <si>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</si>
  <si>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</si>
  <si>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09/08/2022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</si>
  <si>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</si>
  <si>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</si>
  <si>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</si>
  <si>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</si>
  <si>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</si>
  <si>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</si>
  <si>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</si>
  <si>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</si>
  <si>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</si>
  <si>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</si>
  <si>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</si>
  <si>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</si>
  <si>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</si>
  <si>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</si>
  <si>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</si>
  <si>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</si>
  <si>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</si>
  <si>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</si>
  <si>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</si>
  <si>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</si>
  <si>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</si>
  <si>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</si>
  <si>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</si>
  <si>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</si>
  <si>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</si>
  <si>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</si>
  <si>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</si>
  <si>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</si>
  <si>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</si>
  <si>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</si>
  <si>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</si>
  <si>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</si>
  <si>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</si>
  <si>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</si>
  <si>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</si>
  <si>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</si>
  <si>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</si>
  <si>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</si>
  <si>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</si>
  <si>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</si>
  <si>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</si>
  <si>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</si>
  <si>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</si>
  <si>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</si>
  <si>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</si>
  <si>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</si>
  <si>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</si>
  <si>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</si>
  <si>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</si>
  <si>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</si>
  <si>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</si>
  <si>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</si>
  <si>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</si>
  <si>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</si>
  <si>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</si>
  <si>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</si>
  <si>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</si>
  <si>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</si>
  <si>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</si>
  <si>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</si>
  <si>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</si>
  <si>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</si>
  <si>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</si>
  <si>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</si>
  <si>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</si>
  <si>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</si>
  <si>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</si>
  <si>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</si>
  <si>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</si>
  <si>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</si>
  <si>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</si>
  <si>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</si>
  <si>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</si>
  <si>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</si>
  <si>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</si>
  <si>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</si>
  <si>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</si>
  <si>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</si>
  <si>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</si>
  <si>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</si>
  <si>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</si>
  <si>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</si>
  <si>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</si>
  <si>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</si>
  <si>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</si>
  <si>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</si>
  <si>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</si>
  <si>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</si>
  <si>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</si>
  <si>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</si>
  <si>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</si>
  <si>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</si>
  <si>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</si>
  <si>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</si>
  <si>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</si>
  <si>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</si>
  <si>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</si>
  <si>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</si>
  <si>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</si>
  <si>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</si>
  <si>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</si>
  <si>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</si>
  <si>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</si>
  <si>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</si>
  <si>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</si>
  <si>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</si>
  <si>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</si>
  <si>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</si>
  <si>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</si>
  <si>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</si>
  <si>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</si>
  <si>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</si>
  <si>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</si>
  <si>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</si>
  <si>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</si>
  <si>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</si>
  <si>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</si>
  <si>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</si>
  <si>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</si>
  <si>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</si>
  <si>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</si>
  <si>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</si>
  <si>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</si>
  <si>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</si>
  <si>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</si>
  <si>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</si>
  <si>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</si>
  <si>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</si>
  <si>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</si>
  <si>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</si>
  <si>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</si>
  <si>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</si>
  <si>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</si>
  <si>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</si>
  <si>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</si>
  <si>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</si>
  <si>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</si>
  <si>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</si>
  <si>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</si>
  <si>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</si>
  <si>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</si>
  <si>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</si>
  <si>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</si>
  <si>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</si>
  <si>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</si>
  <si>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</si>
  <si>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</si>
  <si>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</si>
  <si>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</si>
  <si>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</si>
  <si>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</si>
  <si>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</si>
  <si>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</si>
  <si>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</si>
  <si>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</si>
  <si>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</si>
  <si>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</si>
  <si>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</si>
  <si>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</si>
  <si>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</si>
  <si>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</si>
  <si>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</si>
  <si>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</si>
  <si>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</si>
  <si>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</si>
  <si>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</si>
  <si>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</si>
  <si>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</si>
  <si>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</si>
  <si>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</si>
  <si>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</si>
  <si>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</si>
  <si>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</si>
  <si>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</si>
  <si>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</si>
  <si>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</si>
  <si>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</si>
  <si>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</si>
  <si>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</si>
  <si>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</si>
  <si>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</si>
  <si>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</si>
  <si>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</si>
  <si>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</si>
  <si>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</si>
  <si>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</si>
  <si>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</si>
  <si>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</si>
  <si>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</si>
  <si>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</si>
  <si>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</si>
  <si>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</si>
  <si>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</si>
  <si>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</si>
  <si>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</si>
  <si>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</si>
  <si>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</si>
  <si>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</si>
  <si>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</si>
  <si>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</si>
  <si>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</si>
  <si>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</si>
  <si>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</si>
  <si>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</si>
  <si>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</si>
  <si>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</si>
  <si>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</si>
  <si>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</si>
  <si>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</si>
  <si>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</si>
  <si>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</si>
  <si>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</si>
  <si>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</si>
  <si>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</si>
  <si>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</si>
  <si>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</si>
  <si>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</si>
  <si>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</si>
  <si>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</si>
  <si>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</si>
  <si>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</si>
  <si>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</si>
  <si>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</si>
  <si>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</si>
  <si>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</si>
  <si>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</si>
  <si>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</si>
  <si>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</si>
  <si>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</si>
  <si>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</si>
  <si>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</si>
  <si>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</si>
  <si>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</si>
  <si>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</si>
  <si>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</si>
  <si>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</si>
  <si>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</si>
  <si>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</si>
  <si>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</si>
  <si>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</si>
  <si>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</si>
  <si>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</si>
  <si>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</si>
  <si>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</si>
  <si>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</si>
  <si>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</si>
  <si>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</si>
  <si>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</si>
  <si>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</si>
  <si>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</si>
  <si>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</si>
  <si>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</si>
  <si>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</si>
  <si>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</si>
  <si>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</si>
  <si>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06/08/2022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</si>
  <si>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</si>
  <si>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</si>
  <si>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</si>
  <si>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</si>
  <si>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</si>
  <si>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</si>
  <si>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</si>
  <si>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</si>
  <si>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</si>
  <si>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</si>
  <si>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</si>
  <si>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</si>
  <si>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</si>
  <si>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</si>
  <si>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</si>
  <si>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</si>
  <si>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</si>
  <si>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</si>
  <si>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</si>
  <si>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</si>
  <si>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</si>
  <si>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</si>
  <si>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</si>
  <si>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</si>
  <si>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</si>
  <si>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</si>
  <si>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</si>
  <si>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</si>
  <si>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</si>
  <si>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</si>
  <si>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</si>
  <si>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</si>
  <si>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</si>
  <si>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</si>
  <si>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</si>
  <si>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</si>
  <si>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</si>
  <si>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</si>
  <si>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</si>
  <si>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</si>
  <si>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</si>
  <si>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</si>
  <si>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</si>
  <si>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</si>
  <si>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</si>
  <si>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</si>
  <si>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</si>
  <si>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</si>
  <si>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</si>
  <si>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</si>
  <si>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</si>
  <si>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</si>
  <si>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</si>
  <si>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</si>
  <si>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</si>
  <si>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</si>
  <si>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</si>
  <si>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</si>
  <si>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</si>
  <si>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</si>
  <si>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</si>
  <si>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</si>
  <si>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</si>
  <si>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</si>
  <si>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</si>
  <si>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</si>
  <si>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</si>
  <si>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</si>
  <si>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</si>
  <si>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</si>
  <si>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</si>
  <si>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</si>
  <si>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</si>
  <si>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</si>
  <si>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</si>
  <si>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</si>
  <si>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</si>
  <si>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</si>
  <si>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</si>
  <si>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</si>
  <si>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</si>
  <si>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</si>
  <si>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</si>
  <si>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</si>
  <si>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</si>
  <si>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</si>
  <si>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</si>
  <si>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</si>
  <si>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</si>
  <si>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</si>
  <si>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</si>
  <si>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</si>
  <si>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</si>
  <si>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</si>
  <si>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</si>
  <si>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</si>
  <si>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</si>
  <si>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</si>
  <si>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</si>
  <si>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</si>
  <si>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</si>
  <si>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</si>
  <si>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</si>
  <si>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</si>
  <si>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</si>
  <si>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</si>
  <si>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</si>
  <si>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</si>
  <si>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</si>
  <si>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</si>
  <si>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</si>
  <si>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</si>
  <si>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</si>
  <si>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</si>
  <si>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</si>
  <si>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</si>
  <si>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</si>
  <si>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</si>
  <si>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</si>
  <si>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</si>
  <si>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</si>
  <si>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</si>
  <si>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</si>
  <si>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</si>
  <si>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</si>
  <si>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</si>
  <si>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</si>
  <si>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</si>
  <si>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</si>
  <si>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</si>
  <si>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</si>
  <si>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</si>
  <si>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</si>
  <si>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</si>
  <si>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</si>
  <si>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</si>
  <si>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</si>
  <si>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</si>
  <si>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</si>
  <si>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</si>
  <si>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</si>
  <si>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</si>
  <si>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</si>
  <si>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</si>
  <si>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</si>
  <si>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</si>
  <si>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</si>
  <si>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</si>
  <si>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</si>
  <si>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</si>
  <si>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</si>
  <si>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</si>
  <si>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</si>
  <si>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</si>
  <si>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</si>
  <si>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</si>
  <si>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</si>
  <si>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</si>
  <si>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</si>
  <si>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</si>
  <si>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</si>
  <si>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</si>
  <si>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</si>
  <si>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</si>
  <si>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</si>
  <si>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</si>
  <si>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</si>
  <si>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</si>
  <si>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</si>
  <si>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</si>
  <si>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</si>
  <si>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</si>
  <si>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</si>
  <si>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</si>
  <si>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</si>
  <si>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</si>
  <si>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</si>
  <si>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</si>
  <si>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</si>
  <si>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</si>
  <si>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</si>
  <si>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</si>
  <si>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</si>
  <si>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</si>
  <si>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</si>
  <si>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</si>
  <si>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</si>
  <si>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</si>
  <si>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</si>
  <si>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</si>
  <si>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</si>
  <si>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</si>
  <si>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</si>
  <si>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</si>
  <si>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</si>
  <si>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</si>
  <si>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</si>
  <si>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</si>
  <si>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</si>
  <si>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</si>
  <si>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</si>
  <si>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</si>
  <si>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</si>
  <si>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</si>
  <si>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</si>
  <si>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</si>
  <si>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</si>
  <si>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</si>
  <si>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</si>
  <si>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</si>
  <si>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</si>
  <si>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</si>
  <si>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</si>
  <si>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</si>
  <si>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</si>
  <si>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</si>
  <si>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</si>
  <si>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</si>
  <si>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</si>
  <si>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</si>
  <si>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</si>
  <si>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</si>
  <si>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</si>
  <si>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</si>
  <si>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</si>
  <si>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</si>
  <si>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</si>
  <si>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</si>
  <si>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</si>
  <si>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</si>
  <si>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</si>
  <si>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</si>
  <si>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</si>
  <si>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</si>
  <si>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</si>
  <si>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</si>
  <si>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</si>
  <si>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</si>
  <si>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</si>
  <si>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</si>
  <si>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</si>
  <si>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</si>
  <si>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</si>
  <si>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</si>
  <si>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</si>
  <si>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</si>
  <si>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</si>
  <si>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</si>
  <si>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</si>
  <si>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</si>
  <si>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</si>
  <si>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</si>
  <si>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</si>
  <si>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</si>
  <si>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</si>
  <si>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</si>
  <si>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</si>
  <si>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</si>
  <si>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</si>
  <si>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</si>
  <si>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</si>
  <si>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</si>
  <si>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</si>
  <si>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</si>
  <si>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</si>
  <si>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</si>
  <si>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</si>
  <si>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</si>
  <si>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</si>
  <si>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</si>
  <si>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</si>
  <si>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</si>
  <si>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</si>
  <si>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</si>
  <si>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</si>
  <si>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</si>
  <si>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</si>
  <si>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</si>
  <si>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</si>
  <si>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</si>
  <si>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</si>
  <si>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</si>
  <si>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</si>
  <si>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</si>
  <si>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</si>
  <si>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</si>
  <si>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</si>
  <si>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</si>
  <si>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</si>
  <si>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08/08/2022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</si>
  <si>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</si>
  <si>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</si>
  <si>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</si>
  <si>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</si>
  <si>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</si>
  <si>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</si>
  <si>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</si>
  <si>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</si>
  <si>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</si>
  <si>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</si>
  <si>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</si>
  <si>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</si>
  <si>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</si>
  <si>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</si>
  <si>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</si>
  <si>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</si>
  <si>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</si>
  <si>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</si>
  <si>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</si>
  <si>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</si>
  <si>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</si>
  <si>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</si>
  <si>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</si>
  <si>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</si>
  <si>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</si>
  <si>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</si>
  <si>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</si>
  <si>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</si>
  <si>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</si>
  <si>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</si>
  <si>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</si>
  <si>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</si>
  <si>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</si>
  <si>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</si>
  <si>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</si>
  <si>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</si>
  <si>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</si>
  <si>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</si>
  <si>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</si>
  <si>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</si>
  <si>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</si>
  <si>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</si>
  <si>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</si>
  <si>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</si>
  <si>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</si>
  <si>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</si>
  <si>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</si>
  <si>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</si>
  <si>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</si>
  <si>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</si>
  <si>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</si>
  <si>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</si>
  <si>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</si>
  <si>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</si>
  <si>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</si>
  <si>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</si>
  <si>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</si>
  <si>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</si>
  <si>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</si>
  <si>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</si>
  <si>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</si>
  <si>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</si>
  <si>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</si>
  <si>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</si>
  <si>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</si>
  <si>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</si>
  <si>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</si>
  <si>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</si>
  <si>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</si>
  <si>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</si>
  <si>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</si>
  <si>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</si>
  <si>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</si>
  <si>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</si>
  <si>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</si>
  <si>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</si>
  <si>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</si>
  <si>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</si>
  <si>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</si>
  <si>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</si>
  <si>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</si>
  <si>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</si>
  <si>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</si>
  <si>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</si>
  <si>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</si>
  <si>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</si>
  <si>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</si>
  <si>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</si>
  <si>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</si>
  <si>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</si>
  <si>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</si>
  <si>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</si>
  <si>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</si>
  <si>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</si>
  <si>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</si>
  <si>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</si>
  <si>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</si>
  <si>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</si>
  <si>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</si>
  <si>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</si>
  <si>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</si>
  <si>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</si>
  <si>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</si>
  <si>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</si>
  <si>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</si>
  <si>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</si>
  <si>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</si>
  <si>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</si>
  <si>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</si>
  <si>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</si>
  <si>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</si>
  <si>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</si>
  <si>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</si>
  <si>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</si>
  <si>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</si>
  <si>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</si>
  <si>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</si>
  <si>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</si>
  <si>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</si>
  <si>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</si>
  <si>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</si>
  <si>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</si>
  <si>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</si>
  <si>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</si>
  <si>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</si>
  <si>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</si>
  <si>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</si>
  <si>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</si>
  <si>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</si>
  <si>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</si>
  <si>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</si>
  <si>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</si>
  <si>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</si>
  <si>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</si>
  <si>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</si>
  <si>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</si>
  <si>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</si>
  <si>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</si>
  <si>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</si>
  <si>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</si>
  <si>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</si>
  <si>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</si>
  <si>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</si>
  <si>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</si>
  <si>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</si>
  <si>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</si>
  <si>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</si>
  <si>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</si>
  <si>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</si>
  <si>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</si>
  <si>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</si>
  <si>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30-Jul-22------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</si>
  <si>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</si>
  <si>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</si>
  <si>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</si>
  <si>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</si>
  <si>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</si>
  <si>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</si>
  <si>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</si>
  <si>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</si>
  <si>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</si>
  <si>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</si>
  <si>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</si>
  <si>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</si>
  <si>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</si>
  <si>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</si>
  <si>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</si>
  <si>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</si>
  <si>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</si>
  <si>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</si>
  <si>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</si>
  <si>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</si>
  <si>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</si>
  <si>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</si>
  <si>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</si>
  <si>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</si>
  <si>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</si>
  <si>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</si>
  <si>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</si>
  <si>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</si>
  <si>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</si>
  <si>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</si>
  <si>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</si>
  <si>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</si>
  <si>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</si>
  <si>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</si>
  <si>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</si>
  <si>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</si>
  <si>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</si>
  <si>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</si>
  <si>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</si>
  <si>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</si>
  <si>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</si>
  <si>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</si>
  <si>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</si>
  <si>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</si>
  <si>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</si>
  <si>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</si>
  <si>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</si>
  <si>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</si>
  <si>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</si>
  <si>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</si>
  <si>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</si>
  <si>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</si>
  <si>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</si>
  <si>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</si>
  <si>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</si>
  <si>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</si>
  <si>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</si>
  <si>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</si>
  <si>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</si>
  <si>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</si>
  <si>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</si>
  <si>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</si>
  <si>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</si>
  <si>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</si>
  <si>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</si>
  <si>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</si>
  <si>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</si>
  <si>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</si>
  <si>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</si>
  <si>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</si>
  <si>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</si>
  <si>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</si>
  <si>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</si>
  <si>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</si>
  <si>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</si>
  <si>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</si>
  <si>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</si>
  <si>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</si>
  <si>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</si>
  <si>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</si>
  <si>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</si>
  <si>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</si>
  <si>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</si>
  <si>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</si>
  <si>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</si>
  <si>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</si>
  <si>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</si>
  <si>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</si>
  <si>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</si>
  <si>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</si>
  <si>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</si>
  <si>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</si>
  <si>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</si>
  <si>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</si>
  <si>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16-Jul-22--20-Jul-22--01-Ago-22----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</si>
  <si>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</si>
  <si>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</si>
  <si>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</si>
  <si>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</si>
  <si>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</si>
  <si>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</si>
  <si>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4-Jul-22---12-Jul-22--13-Jul-22--23-Jul-22--4-Ago-22-------</t>
  </si>
  <si>
    <t>31-Jul-22--5-Ago-22</t>
  </si>
  <si>
    <t>5-Ago-22------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</si>
</sst>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20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9" fillId="0" borderId="2" xfId="0" applyNumberFormat="1" applyFont="1" applyFill="1" applyBorder="1" applyAlignment="1">
      <alignment horizontal="center"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105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04" dataDxfId="103">
  <autoFilter ref="A1:H3239"/>
  <tableColumns count="8">
    <tableColumn id="1" name="Fecha" dataDxfId="102"/>
    <tableColumn id="2" name="Folio-Serie" dataDxfId="101"/>
    <tableColumn id="4" name="Nombre-Cliente" dataDxfId="100"/>
    <tableColumn id="6" name="Importe" dataDxfId="99" dataCellStyle="Moneda"/>
    <tableColumn id="7" name="Fecha-Pago" dataDxfId="98"/>
    <tableColumn id="8" name="Pagado" dataDxfId="97" dataCellStyle="Moneda"/>
    <tableColumn id="9" name="Saldo" dataDxfId="96" dataCellStyle="Moneda">
      <calculatedColumnFormula>Tabla1[[#This Row],[Importe]]-Tabla1[[#This Row],[Pagado]]</calculatedColumnFormula>
    </tableColumn>
    <tableColumn id="10" name="Estado" dataDxfId="9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94" dataDxfId="93">
  <autoFilter ref="A1:I3171"/>
  <tableColumns count="9">
    <tableColumn id="1" name="Fecha" dataDxfId="92" totalsRowDxfId="91"/>
    <tableColumn id="2" name="Folio-Serie" dataDxfId="90" totalsRowDxfId="89"/>
    <tableColumn id="4" name="Nombre-Cliente" dataDxfId="88" totalsRowDxfId="87"/>
    <tableColumn id="6" name="Importe" totalsRowFunction="sum" dataDxfId="86" totalsRowDxfId="85" dataCellStyle="Moneda"/>
    <tableColumn id="7" name="Fecha-Pago" dataDxfId="84" totalsRowDxfId="83"/>
    <tableColumn id="8" name="Pagado" totalsRowFunction="sum" dataDxfId="82" totalsRowDxfId="81" dataCellStyle="Moneda"/>
    <tableColumn id="9" name="Saldo" totalsRowFunction="sum" dataDxfId="80" totalsRowDxfId="79" dataCellStyle="Moneda">
      <calculatedColumnFormula>Tabla13[[#This Row],[Importe]]-Tabla13[[#This Row],[Pagado]]</calculatedColumnFormula>
    </tableColumn>
    <tableColumn id="10" name="Estado" dataDxfId="78" totalsRowDxfId="77"/>
    <tableColumn id="3" name="Columna1" dataDxfId="76" totalsRowDxfId="7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74" dataDxfId="73">
  <autoFilter ref="A1:H3444"/>
  <tableColumns count="8">
    <tableColumn id="1" name="Fecha" dataDxfId="72"/>
    <tableColumn id="2" name="Folio-Serie" dataDxfId="71"/>
    <tableColumn id="4" name="Nombre-Cliente" dataDxfId="70"/>
    <tableColumn id="6" name="Importe" dataDxfId="69" dataCellStyle="Moneda"/>
    <tableColumn id="7" name="Fecha-Pago" dataDxfId="68"/>
    <tableColumn id="8" name="Pagado" dataDxfId="67" dataCellStyle="Moneda"/>
    <tableColumn id="9" name="Saldo" dataDxfId="66" dataCellStyle="Moneda">
      <calculatedColumnFormula>Tabla14[[#This Row],[Importe]]-Tabla14[[#This Row],[Pagado]]</calculatedColumnFormula>
    </tableColumn>
    <tableColumn id="10" name="Estado" dataDxfId="6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64" dataDxfId="63" totalsRowDxfId="62">
  <autoFilter ref="A1:H3373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/>
    <tableColumn id="8" name="Pagado" totalsRowFunction="sum" dataDxfId="51" totalsRowDxfId="50" dataCellStyle="Moneda"/>
    <tableColumn id="9" name="Saldo" totalsRowFunction="sum" dataDxfId="49" totalsRowDxfId="48" dataCellStyle="Moneda">
      <calculatedColumnFormula>Tabla15[[#This Row],[Importe]]-Tabla15[[#This Row],[Pagado]]</calculatedColumnFormula>
    </tableColumn>
    <tableColumn id="10" name="Estado" dataDxfId="47" totalsRowDxfId="4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45" dataDxfId="44">
  <autoFilter ref="A1:H3555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/>
    <tableColumn id="8" name="Pagado" totalsRowFunction="sum" dataDxfId="33" totalsRowDxfId="32" dataCellStyle="Moneda"/>
    <tableColumn id="9" name="Saldo" totalsRowFunction="sum" dataDxfId="31" totalsRowDxfId="30" dataCellStyle="Moneda">
      <calculatedColumnFormula>Tabla16[[#This Row],[Importe]]-Tabla16[[#This Row],[Pagado]]</calculatedColumnFormula>
    </tableColumn>
    <tableColumn id="10" name="Estado" dataDxfId="29" totalsRowDxfId="2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27" dataDxfId="26">
  <autoFilter ref="A1:H3337"/>
  <tableColumns count="8">
    <tableColumn id="1" name="Fecha" dataDxfId="25" totalsRowDxfId="24"/>
    <tableColumn id="2" name="Folio-Serie" dataDxfId="23" totalsRowDxfId="22"/>
    <tableColumn id="4" name="Nombre-Cliente" dataDxfId="21" totalsRowDxfId="20"/>
    <tableColumn id="6" name="Importe" totalsRowFunction="sum" dataDxfId="19" totalsRowDxfId="18" dataCellStyle="Moneda"/>
    <tableColumn id="7" name="Fecha-Pago" dataDxfId="17" totalsRowDxfId="16" dataCellStyle="Moneda"/>
    <tableColumn id="8" name="Pagado" totalsRowFunction="sum" dataDxfId="15" totalsRowDxfId="14" dataCellStyle="Moneda"/>
    <tableColumn id="9" name="Saldo" totalsRowFunction="sum" dataDxfId="13" totalsRowDxfId="12" dataCellStyle="Moneda"/>
    <tableColumn id="10" name="Estado" dataDxfId="11" totalsRowDxfId="10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9" dataDxfId="8">
  <autoFilter ref="A1:H3232"/>
  <tableColumns count="8">
    <tableColumn id="1" name="Fecha" dataDxfId="7"/>
    <tableColumn id="2" name="Folio-Serie" dataDxfId="6"/>
    <tableColumn id="4" name="Nombre-Cliente" dataDxfId="5"/>
    <tableColumn id="6" name="Importe" dataDxfId="4" dataCellStyle="Moneda"/>
    <tableColumn id="7" name="Fecha-Pago" dataDxfId="3"/>
    <tableColumn id="8" name="Pagado" dataDxfId="2" dataCellStyle="Moneda"/>
    <tableColumn id="9" name="Saldo" dataDxfId="1" dataCellStyle="Moneda">
      <calculatedColumnFormula>Tabla18[[#This Row],[Importe]]-Tabla18[[#This Row],[Pagado]]</calculatedColumnFormula>
    </tableColumn>
    <tableColumn id="10" name="Est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6"/>
  <sheetViews>
    <sheetView zoomScale="130" zoomScaleNormal="130" workbookViewId="0">
      <pane xSplit="2" ySplit="1" topLeftCell="D1389" activePane="bottomRight" state="frozen"/>
      <selection pane="topRight" activeCell="C1" sqref="C1"/>
      <selection pane="bottomLeft" activeCell="A2" sqref="A2"/>
      <selection pane="bottomRight" activeCell="F1393" sqref="F1393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79.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21266</v>
      </c>
      <c r="F1392" s="10">
        <f>1000+5000+1500+1000+2000+500+2500+5000+600+500</f>
        <v>19600</v>
      </c>
      <c r="G1392" s="12">
        <f>Tabla1[[#This Row],[Importe]]-Tabla1[[#This Row],[Pagado]]</f>
        <v>11940.2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28511363.860000033</v>
      </c>
      <c r="G3239" s="30">
        <f>SUBTOTAL(109,G2:G3238)</f>
        <v>11940.2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76">
        <f>D3239-F3239</f>
        <v>11940.199999999255</v>
      </c>
      <c r="F3245" s="177"/>
    </row>
    <row r="3246" spans="1:8" ht="15.75" thickBot="1" x14ac:dyDescent="0.3">
      <c r="E3246" s="178"/>
      <c r="F3246" s="179"/>
    </row>
  </sheetData>
  <mergeCells count="1">
    <mergeCell ref="E3245:F324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186" t="s">
        <v>10570</v>
      </c>
      <c r="Q1118" s="184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187"/>
      <c r="Q1119" s="185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80">
        <f>Tabla13[[#Totals],[Importe]]-Tabla13[[#Totals],[Pagado]]</f>
        <v>0</v>
      </c>
      <c r="F3177" s="181"/>
    </row>
    <row r="3178" spans="1:9" ht="16.5" thickBot="1" x14ac:dyDescent="0.3">
      <c r="E3178" s="182"/>
      <c r="F3178" s="183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188">
        <f>D3446-F3446</f>
        <v>0</v>
      </c>
      <c r="F3452" s="189"/>
      <c r="G3452" s="194"/>
    </row>
    <row r="3453" spans="1:8" x14ac:dyDescent="0.25">
      <c r="E3453" s="190"/>
      <c r="F3453" s="191"/>
      <c r="G3453" s="194"/>
    </row>
    <row r="3454" spans="1:8" ht="16.5" thickBot="1" x14ac:dyDescent="0.3">
      <c r="E3454" s="192"/>
      <c r="F3454" s="193"/>
      <c r="G3454" s="194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17785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195">
        <f>Tabla15[[#Totals],[Importe]]-Tabla15[[#Totals],[Pagado]]</f>
        <v>0</v>
      </c>
      <c r="F3381" s="196"/>
    </row>
    <row r="3382" spans="1:6" ht="16.5" thickBot="1" x14ac:dyDescent="0.3">
      <c r="E3382" s="197"/>
      <c r="F3382" s="198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4"/>
  <sheetViews>
    <sheetView zoomScale="115" zoomScaleNormal="115" workbookViewId="0">
      <pane xSplit="2" ySplit="1" topLeftCell="D3545" activePane="bottomRight" state="frozen"/>
      <selection pane="topRight" activeCell="C1" sqref="C1"/>
      <selection pane="bottomLeft" activeCell="A2" sqref="A2"/>
      <selection pane="bottomRight" activeCell="E3556" sqref="E355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31.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17784</v>
      </c>
      <c r="F2456" s="34">
        <f>2700+500</f>
        <v>3200</v>
      </c>
      <c r="G2456" s="36">
        <f>Tabla16[[#This Row],[Importe]]-Tabla16[[#This Row],[Pagado]]</f>
        <v>989.89999999999964</v>
      </c>
      <c r="H2456" s="38" t="s">
        <v>1695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35621186.599999964</v>
      </c>
      <c r="G3556" s="113">
        <f>SUBTOTAL(109,Tabla16[Saldo])</f>
        <v>56989.9</v>
      </c>
      <c r="H3556" s="107"/>
    </row>
    <row r="3561" spans="1:8" ht="16.5" thickBot="1" x14ac:dyDescent="0.3"/>
    <row r="3562" spans="1:8" x14ac:dyDescent="0.25">
      <c r="E3562" s="199">
        <f>Tabla16[[#Totals],[Importe]]-Tabla16[[#Totals],[Pagado]]</f>
        <v>56989.89999999851</v>
      </c>
      <c r="F3562" s="200"/>
      <c r="G3562" s="201"/>
    </row>
    <row r="3563" spans="1:8" x14ac:dyDescent="0.25">
      <c r="E3563" s="202"/>
      <c r="F3563" s="203"/>
      <c r="G3563" s="204"/>
    </row>
    <row r="3564" spans="1:8" ht="16.5" thickBot="1" x14ac:dyDescent="0.3">
      <c r="E3564" s="205"/>
      <c r="F3564" s="206"/>
      <c r="G3564" s="207"/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1364" activePane="bottomRight" state="frozen"/>
      <selection pane="topRight" activeCell="C1" sqref="C1"/>
      <selection pane="bottomLeft" activeCell="A2" sqref="A2"/>
      <selection pane="bottomRight" activeCell="E1358" sqref="E1357:E1358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17786</v>
      </c>
      <c r="C2" s="129" t="s">
        <v>475</v>
      </c>
      <c r="D2" s="130">
        <v>79703.100000000006</v>
      </c>
      <c r="E2" s="131" t="s">
        <v>17787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17788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17789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17790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17791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17792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17793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17794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17795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17796</v>
      </c>
      <c r="C11" s="129" t="s">
        <v>39</v>
      </c>
      <c r="D11" s="130">
        <v>18114.3</v>
      </c>
      <c r="E11" s="131" t="s">
        <v>17797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17798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17799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17800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17801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17802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17803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17804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17805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17806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17807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17808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17809</v>
      </c>
      <c r="C23" s="129" t="s">
        <v>22</v>
      </c>
      <c r="D23" s="130">
        <v>33919.300000000003</v>
      </c>
      <c r="E23" s="131" t="s">
        <v>17787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17810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17811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17812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17813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17814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17815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17816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17817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17818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17819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17820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17821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17822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17823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17824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17825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17826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17827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17828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17829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17830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17831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17832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17833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17834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17835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17836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17837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17838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17839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17840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17841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17842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17843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17844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17845</v>
      </c>
      <c r="C59" s="129" t="s">
        <v>275</v>
      </c>
      <c r="D59" s="130">
        <v>66820.539999999994</v>
      </c>
      <c r="E59" s="131" t="s">
        <v>17846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17847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17848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17849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17850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17851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17852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17853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17854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17855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17856</v>
      </c>
      <c r="C69" s="129" t="s">
        <v>17857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17858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17859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17860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17861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17862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17863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17864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17865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17866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17867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17868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17869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17870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17871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17872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17873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17874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17875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17876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17877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17878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17879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17880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17881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17882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17883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17884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17885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17886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17887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17888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17889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17890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17891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17892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17893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17894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17895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17896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17897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17898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17899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17900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17901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17902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17903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17904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17905</v>
      </c>
      <c r="C117" s="129" t="s">
        <v>475</v>
      </c>
      <c r="D117" s="130">
        <v>63116.1</v>
      </c>
      <c r="E117" s="131" t="s">
        <v>17797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17906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17907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17908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17909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17910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17911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17912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17913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17914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17915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17916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17917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17918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17919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17920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17921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17922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17923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17924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17925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17926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17927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17928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17929</v>
      </c>
      <c r="C141" s="129" t="s">
        <v>17930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17931</v>
      </c>
      <c r="C142" s="129" t="s">
        <v>17932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17933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17934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17935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17936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17937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17938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17939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17940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17941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17942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17943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17944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17945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17946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17947</v>
      </c>
      <c r="C157" s="129" t="s">
        <v>17948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17949</v>
      </c>
      <c r="I157" s="135"/>
    </row>
    <row r="158" spans="1:9" ht="21.75" customHeight="1" x14ac:dyDescent="0.25">
      <c r="A158" s="127">
        <v>44714</v>
      </c>
      <c r="B158" s="128" t="s">
        <v>17950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17951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17952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17953</v>
      </c>
      <c r="C161" s="129" t="s">
        <v>17954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17955</v>
      </c>
      <c r="I161" s="135"/>
    </row>
    <row r="162" spans="1:9" ht="21.75" customHeight="1" x14ac:dyDescent="0.25">
      <c r="A162" s="127">
        <v>44714</v>
      </c>
      <c r="B162" s="128" t="s">
        <v>17956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17957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17958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17959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17960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17961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17962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17963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17964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17965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17966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17967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17968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17969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17970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17971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17972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17973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17974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17975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17976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17977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17978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17979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17980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17981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17982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17983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17984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17985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17986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17987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17988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17989</v>
      </c>
      <c r="C195" s="129" t="s">
        <v>17990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17991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17992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17993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17994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17995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17996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17997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17998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17999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18000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18001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18002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18003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18004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18005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18006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18007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18008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18009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18010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18011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18012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18013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18014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18015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18016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18017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18018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18019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18020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18021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18022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18023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18024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18025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18026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18027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18028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18029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18030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18031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18032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18033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18034</v>
      </c>
      <c r="C239" s="129" t="s">
        <v>475</v>
      </c>
      <c r="D239" s="130">
        <v>60573.9</v>
      </c>
      <c r="E239" s="131" t="s">
        <v>18035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18036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18037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18038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18039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18040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18041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18042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18043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18044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18045</v>
      </c>
      <c r="C249" s="129" t="s">
        <v>18046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18047</v>
      </c>
      <c r="I249" s="135"/>
    </row>
    <row r="250" spans="1:9" ht="21.75" customHeight="1" x14ac:dyDescent="0.25">
      <c r="A250" s="127">
        <v>44715</v>
      </c>
      <c r="B250" s="128" t="s">
        <v>18048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18049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18050</v>
      </c>
      <c r="C252" s="129" t="s">
        <v>93</v>
      </c>
      <c r="D252" s="130">
        <v>7634.5</v>
      </c>
      <c r="E252" s="131" t="s">
        <v>18051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18052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18053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18054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18055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18056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18057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18058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18059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18060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18061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18062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18063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18064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18065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18066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18067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18068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18069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18070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18071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18072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18073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18074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18075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18076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18077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18078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18079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18080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18081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18082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18083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18084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18085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18086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18087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18088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18089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18090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18091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18092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18093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18094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18095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18096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18097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18098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18099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18100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18101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18102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18103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18104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18105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18106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18107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18108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18109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18110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18111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18112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18113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18114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18115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18116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18117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18118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18119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18120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18121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18122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18123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18124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18125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18126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18127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18128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18129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18130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18131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18132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18133</v>
      </c>
      <c r="C334" s="129" t="s">
        <v>18134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18135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18136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18137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18138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18139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18140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18141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18142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18143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18144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18145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18146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18147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18148</v>
      </c>
      <c r="C348" s="129" t="s">
        <v>284</v>
      </c>
      <c r="D348" s="130">
        <v>9395.2000000000007</v>
      </c>
      <c r="E348" s="131" t="s">
        <v>18149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18150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18151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18152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18153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18154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18155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18156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18157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18158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18159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18160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18161</v>
      </c>
      <c r="C360" s="129" t="s">
        <v>414</v>
      </c>
      <c r="D360" s="130">
        <v>36.58</v>
      </c>
      <c r="E360" s="131" t="s">
        <v>18162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18163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18164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18165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18166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18167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18168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18169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18170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18171</v>
      </c>
      <c r="C369" s="129" t="s">
        <v>22</v>
      </c>
      <c r="D369" s="130">
        <v>65898.8</v>
      </c>
      <c r="E369" s="131" t="s">
        <v>18172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18173</v>
      </c>
      <c r="C370" s="129" t="s">
        <v>475</v>
      </c>
      <c r="D370" s="130">
        <v>99765.8</v>
      </c>
      <c r="E370" s="131" t="s">
        <v>18172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18174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18175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18176</v>
      </c>
      <c r="C373" s="129" t="s">
        <v>18177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18178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18179</v>
      </c>
      <c r="C375" s="129" t="s">
        <v>75</v>
      </c>
      <c r="D375" s="130">
        <v>18636.8</v>
      </c>
      <c r="E375" s="131" t="s">
        <v>18035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18180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18181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18182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18183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18184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18185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18186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18187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18188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18189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18190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18191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18192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18193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18194</v>
      </c>
      <c r="C390" s="129" t="s">
        <v>60</v>
      </c>
      <c r="D390" s="130">
        <v>9786.6</v>
      </c>
      <c r="E390" s="131" t="s">
        <v>18195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18196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18197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18198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18199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18200</v>
      </c>
      <c r="C395" s="129" t="s">
        <v>39</v>
      </c>
      <c r="D395" s="130">
        <v>29951.5</v>
      </c>
      <c r="E395" s="131" t="s">
        <v>18201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18202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18203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18204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18205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18206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18207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18208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18209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18210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18211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18212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18213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18214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18215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18216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18217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18218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18219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18220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18221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18222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18223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18224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18225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18226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18227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18228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18229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18230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18231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18232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18233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18234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18235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18236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18237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18238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18239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18240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18241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18242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18243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18244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18245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18246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18247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18248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18249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18250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18251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18252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18253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18254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18255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18256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18257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18258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18259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18260</v>
      </c>
      <c r="C454" s="129" t="s">
        <v>18261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18262</v>
      </c>
      <c r="I454" s="135"/>
    </row>
    <row r="455" spans="1:9" ht="21.75" customHeight="1" x14ac:dyDescent="0.25">
      <c r="A455" s="127">
        <v>44716</v>
      </c>
      <c r="B455" s="128" t="s">
        <v>18263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18264</v>
      </c>
      <c r="C456" s="129" t="s">
        <v>18265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18266</v>
      </c>
      <c r="I456" s="135"/>
    </row>
    <row r="457" spans="1:9" ht="21.75" customHeight="1" x14ac:dyDescent="0.25">
      <c r="A457" s="127">
        <v>44716</v>
      </c>
      <c r="B457" s="128" t="s">
        <v>18267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18268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18269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18270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18271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18272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18273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18274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18275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18276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18277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18278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18279</v>
      </c>
      <c r="C469" s="129" t="s">
        <v>18280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18281</v>
      </c>
      <c r="I469" s="135"/>
    </row>
    <row r="470" spans="1:9" ht="21.75" customHeight="1" x14ac:dyDescent="0.25">
      <c r="A470" s="127">
        <v>44716</v>
      </c>
      <c r="B470" s="128" t="s">
        <v>18282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18283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18284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18285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18286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18287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18288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18289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18290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18291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18292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18293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18294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18295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18296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18297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18298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18299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18300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18301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18302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18303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18304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18305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18306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18307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18308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18309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18310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18311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18312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18313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18314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18315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18316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18317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18318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18319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18320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18321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18322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18323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18324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18325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18326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18327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18328</v>
      </c>
      <c r="C516" s="129" t="s">
        <v>475</v>
      </c>
      <c r="D516" s="130">
        <v>63191</v>
      </c>
      <c r="E516" s="131" t="s">
        <v>18329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18330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18331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18332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18333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18334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18335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18336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18337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18338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18339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18340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18341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18342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18343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18344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18345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18346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18347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18348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18349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18350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18351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18352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18353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18354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18355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18356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18357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18358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18359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18360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18361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18362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18363</v>
      </c>
      <c r="C550" s="129" t="s">
        <v>18364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18365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18366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18367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18368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18369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18370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18371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18372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18373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18374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18375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18376</v>
      </c>
      <c r="C562" s="129" t="s">
        <v>18377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18378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18379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18380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18381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18382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18383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18384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18385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18386</v>
      </c>
      <c r="C571" s="129" t="s">
        <v>475</v>
      </c>
      <c r="D571" s="130">
        <v>103263.2</v>
      </c>
      <c r="E571" s="131" t="s">
        <v>18387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18388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18389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18390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18391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18392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18393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18394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18395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18396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18397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18398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18399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18400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18401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18402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18403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18404</v>
      </c>
      <c r="C588" s="129" t="s">
        <v>93</v>
      </c>
      <c r="D588" s="130">
        <v>8706.7000000000007</v>
      </c>
      <c r="E588" s="131" t="s">
        <v>18405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18406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18407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18408</v>
      </c>
      <c r="C591" s="129" t="s">
        <v>99</v>
      </c>
      <c r="D591" s="130">
        <v>4725.3999999999996</v>
      </c>
      <c r="E591" s="131" t="s">
        <v>18405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18409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18410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18411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18412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18413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18414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18415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18416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18417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18418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18419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18420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18421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18422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18423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18424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18425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18426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18427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18428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18429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18430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18431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18432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18433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18434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18435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18436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18437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18438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18439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18440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18441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18442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18443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18444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18445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18446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18447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18448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18449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18450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18451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18452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18453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18454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18455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18456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18457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18458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18459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18460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18461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18462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18463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18464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18465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18466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18467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18468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18469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18470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18471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18472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18473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18474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18475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18476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18477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18478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18479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18480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18481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18482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18483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18484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18485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18486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18487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18488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18489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18490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18491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18492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18493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18494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18495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18496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18497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18498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18499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18500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18501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18502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18503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18504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18505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18506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18507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18508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18509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18510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18511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18512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18513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18514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18515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18516</v>
      </c>
      <c r="C699" s="129" t="s">
        <v>22</v>
      </c>
      <c r="D699" s="130">
        <v>33123.300000000003</v>
      </c>
      <c r="E699" s="131" t="s">
        <v>18517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18518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18519</v>
      </c>
      <c r="C701" s="129" t="s">
        <v>99</v>
      </c>
      <c r="D701" s="130">
        <v>2930.8</v>
      </c>
      <c r="E701" s="131" t="s">
        <v>18517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18520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18521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18522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18523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18524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18525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18526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18527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18528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18529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18530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18531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18532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18533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18534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18535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18536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18537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18538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18539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18540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18541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18542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18543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18544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18545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18546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18547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18548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18549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18550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18551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18552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18553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18554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18555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18556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18557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18558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18559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18560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18561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18562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18563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18564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18565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18566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18567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18568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18569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18570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18571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18572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18573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18574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18575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18576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18577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18578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18579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18580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18581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18582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18583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18584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18585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18586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18587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18588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18589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18590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18591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18592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18593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18594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18595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18596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18597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18598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18599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18600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18601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18602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18603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18604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18605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18606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18607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18608</v>
      </c>
      <c r="C790" s="129" t="s">
        <v>475</v>
      </c>
      <c r="D790" s="130">
        <v>83905</v>
      </c>
      <c r="E790" s="131" t="s">
        <v>18609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18610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18611</v>
      </c>
      <c r="C792" s="129" t="s">
        <v>18612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18613</v>
      </c>
      <c r="I792" s="135"/>
    </row>
    <row r="793" spans="1:9" ht="21.75" customHeight="1" x14ac:dyDescent="0.25">
      <c r="A793" s="127">
        <v>44720</v>
      </c>
      <c r="B793" s="128" t="s">
        <v>18614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18615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18616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18617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18618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18619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18620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18621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18622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18623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18624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18625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18626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18627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18628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18629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18630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18631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18632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18633</v>
      </c>
      <c r="I811" s="135"/>
    </row>
    <row r="812" spans="1:9" ht="21.75" customHeight="1" x14ac:dyDescent="0.25">
      <c r="A812" s="127">
        <v>44720</v>
      </c>
      <c r="B812" s="128" t="s">
        <v>18634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18635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18636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18637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18638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18639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18640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18641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18642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18643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18644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18645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18646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18647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18648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18649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18650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18651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18652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18653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18654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18655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18656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18657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18658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18659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18660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18661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18662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18663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18664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18665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18666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18667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18668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18669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18670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18671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18672</v>
      </c>
      <c r="I849" s="135"/>
    </row>
    <row r="850" spans="1:9" ht="21.75" customHeight="1" x14ac:dyDescent="0.25">
      <c r="A850" s="127">
        <v>44720</v>
      </c>
      <c r="B850" s="128" t="s">
        <v>18673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18674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18675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18676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18677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18678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18679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18680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18681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18682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18683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18684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18685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18686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18687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18688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18689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18690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18691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18692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18693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18694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18695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18696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18697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18698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18699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18700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18701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18702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18703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18704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18705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18706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18707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18708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18709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18710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18711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18712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18713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18714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18715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18716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18717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18718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18719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18720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18721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18722</v>
      </c>
      <c r="C899" s="129" t="s">
        <v>18723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18724</v>
      </c>
      <c r="I899" s="135"/>
    </row>
    <row r="900" spans="1:9" ht="21.75" customHeight="1" x14ac:dyDescent="0.25">
      <c r="A900" s="127">
        <v>44720</v>
      </c>
      <c r="B900" s="128" t="s">
        <v>18725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18726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18727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18728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18729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18730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18731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18732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18733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18734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18735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18736</v>
      </c>
      <c r="C911" s="129" t="s">
        <v>39</v>
      </c>
      <c r="D911" s="130">
        <v>18780</v>
      </c>
      <c r="E911" s="131" t="s">
        <v>18737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18738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18739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18740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18741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18742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18743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18744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18745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18746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18747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18748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18749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18750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18751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18752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18753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18754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18755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18756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18757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18758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18759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18760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18761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18762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18763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18764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18765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18766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18767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18768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18769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18770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18771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18772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18773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18774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18775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18776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18777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18778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18779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18780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18781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18782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18783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18784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18785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18786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18787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18788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18789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18790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18791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18792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18793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18794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18795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18796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18797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18798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18799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18800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18801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18802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18803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18804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18805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18806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18807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18808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18809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18810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18811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18812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18813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18814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18815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18816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18817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18818</v>
      </c>
      <c r="C992" s="129" t="s">
        <v>18819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18820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18821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18822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18823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18824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18825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18826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18827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18828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18829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18830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18831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18832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18833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18834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18835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18836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18837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18838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18839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18840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18841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18842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18843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18844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18845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18846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18847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18848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18849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18850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18851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18852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18853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18854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18855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18856</v>
      </c>
      <c r="C1029" s="129" t="s">
        <v>93</v>
      </c>
      <c r="D1029" s="130">
        <v>9612.6</v>
      </c>
      <c r="E1029" s="131" t="s">
        <v>18857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18858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18859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18860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18861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18862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18863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18864</v>
      </c>
      <c r="I1035" s="135"/>
    </row>
    <row r="1036" spans="1:9" ht="21.75" customHeight="1" x14ac:dyDescent="0.25">
      <c r="A1036" s="127">
        <v>44722</v>
      </c>
      <c r="B1036" s="128" t="s">
        <v>18865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18866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18867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18868</v>
      </c>
      <c r="C1039" s="129" t="s">
        <v>39</v>
      </c>
      <c r="D1039" s="130">
        <v>15047.5</v>
      </c>
      <c r="E1039" s="131" t="s">
        <v>18869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18870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18871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18872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18873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18874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18875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18876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18877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18878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18879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18880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18881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18882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18883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18884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18885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18886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18887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18888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18889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18890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18891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18892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18893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18894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18895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18896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18897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18898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18899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18900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18901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18902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18903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18904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18905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18906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18907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18908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18909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18910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18911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18912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18913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18914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18915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18916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18917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18918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18919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18920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18921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18922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18923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18924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18925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18926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18927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18928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18929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18930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18931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18932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18933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18934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18935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18936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18937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18938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18939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18940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18941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18942</v>
      </c>
      <c r="C1112" s="129" t="s">
        <v>275</v>
      </c>
      <c r="D1112" s="130">
        <v>113042.23</v>
      </c>
      <c r="E1112" s="131" t="s">
        <v>18943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18944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18945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18946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18947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18948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18949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18950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18951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18952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18953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18954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18955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18956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18957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18958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18959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18960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18961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18962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18963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18964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18965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18966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18967</v>
      </c>
      <c r="C1136" s="129" t="s">
        <v>18968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18969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18970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18971</v>
      </c>
      <c r="C1139" s="129" t="s">
        <v>475</v>
      </c>
      <c r="D1139" s="130">
        <v>97608</v>
      </c>
      <c r="E1139" s="131" t="s">
        <v>18972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18973</v>
      </c>
      <c r="C1140" s="129" t="s">
        <v>75</v>
      </c>
      <c r="D1140" s="130">
        <v>20454.400000000001</v>
      </c>
      <c r="E1140" s="131" t="s">
        <v>18974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18975</v>
      </c>
      <c r="C1141" s="129" t="s">
        <v>22</v>
      </c>
      <c r="D1141" s="130">
        <v>57636.5</v>
      </c>
      <c r="E1141" s="131" t="s">
        <v>18972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18976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18977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18978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18979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18980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18981</v>
      </c>
      <c r="C1147" s="129" t="s">
        <v>2151</v>
      </c>
      <c r="D1147" s="130">
        <v>28553.4</v>
      </c>
      <c r="E1147" s="131" t="s">
        <v>18857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18982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18983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18984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18985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18986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18987</v>
      </c>
      <c r="C1153" s="129" t="s">
        <v>93</v>
      </c>
      <c r="D1153" s="130">
        <v>19170.2</v>
      </c>
      <c r="E1153" s="131" t="s">
        <v>18988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18989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18990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18991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18992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18993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18994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18995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18996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18997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18998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18999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19000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19001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19002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19003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19004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19005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19006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19007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19008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19009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19010</v>
      </c>
      <c r="C1175" s="129" t="s">
        <v>314</v>
      </c>
      <c r="D1175" s="130">
        <v>5106.8</v>
      </c>
      <c r="E1175" s="131" t="s">
        <v>19011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19012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19013</v>
      </c>
      <c r="C1177" s="129" t="s">
        <v>43</v>
      </c>
      <c r="D1177" s="130">
        <v>27855.599999999999</v>
      </c>
      <c r="E1177" s="131" t="s">
        <v>19014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19015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19016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19017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19018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19019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19020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19021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19022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19023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19024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19025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19026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19027</v>
      </c>
      <c r="C1190" s="129" t="s">
        <v>19028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19029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19030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19031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19032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19033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19034</v>
      </c>
      <c r="C1196" s="129" t="s">
        <v>19035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19036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19037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19038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19039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19040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19041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19042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19043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19044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19045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19046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19047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19048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19049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19050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19051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19052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19053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19054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19055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19056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19057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19058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19059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19060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19061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19062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19063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19064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19065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19066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19067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19068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19069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19070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19071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19072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19073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19074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19075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19076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19077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19078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19079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19080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19081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19082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19083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19084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19085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19086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19087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19088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19089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19090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19091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19092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19093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19094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19095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19096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19097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19098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19099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19100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19101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19102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19103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19104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19105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19106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19107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19108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19109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19110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19111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19112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19113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19114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19115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19116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19117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19118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19119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19120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19121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19122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19123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19124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19125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19126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19127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19128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19129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19130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19131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19132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19133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19134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19135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19136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19137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19138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19139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19140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19141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19142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19143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19144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19145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19146</v>
      </c>
      <c r="C1307" s="129" t="s">
        <v>18364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19147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19148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19149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19150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19151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19152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19153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19154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19155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19156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19157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19158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19159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19160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19161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19162</v>
      </c>
      <c r="C1323" s="129" t="s">
        <v>18377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19163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19164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19165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19166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19167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19168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19169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19170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19171</v>
      </c>
      <c r="C1332" s="129" t="s">
        <v>475</v>
      </c>
      <c r="D1332" s="130">
        <v>153222</v>
      </c>
      <c r="E1332" s="131" t="s">
        <v>19172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19173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19174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19175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19176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19177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19178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19179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19180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19181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39" x14ac:dyDescent="0.25">
      <c r="A1342" s="127">
        <v>44725</v>
      </c>
      <c r="B1342" s="128" t="s">
        <v>19182</v>
      </c>
      <c r="C1342" s="129" t="s">
        <v>39</v>
      </c>
      <c r="D1342" s="130">
        <v>25835.5</v>
      </c>
      <c r="E1342" s="175" t="s">
        <v>24627</v>
      </c>
      <c r="F1342" s="132">
        <f>5835+5000+4000+5000+3000</f>
        <v>22835</v>
      </c>
      <c r="G1342" s="133">
        <f>Tabla147[[#This Row],[Importe]]-Tabla147[[#This Row],[Pagado]]</f>
        <v>3000.5</v>
      </c>
      <c r="H1342" s="134" t="s">
        <v>1695</v>
      </c>
      <c r="I1342" s="135"/>
    </row>
    <row r="1343" spans="1:9" ht="21.75" customHeight="1" x14ac:dyDescent="0.25">
      <c r="A1343" s="127">
        <v>44725</v>
      </c>
      <c r="B1343" s="128" t="s">
        <v>19183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19184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19185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19186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19187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19188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19189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19190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19191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19192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19193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19194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19195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19196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19197</v>
      </c>
      <c r="C1357" s="129" t="s">
        <v>22</v>
      </c>
      <c r="D1357" s="130">
        <v>51933</v>
      </c>
      <c r="E1357" s="131" t="s">
        <v>19198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19199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19200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19201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19202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19203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19204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19205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19206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19207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19208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19209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19210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19211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19212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19213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19214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19215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19216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19217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19218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19219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19220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19221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19222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19223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19224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19225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19226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19227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19228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19229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19230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19231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19232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19233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19234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19235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19236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19237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19238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19239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19240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19241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19242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19243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19244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19245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19246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19247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19248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19249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19250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19251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19252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19253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19254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19255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19256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19257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19258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19259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19260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19261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19262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19263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19264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19265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19266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19267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19268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19269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19270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19271</v>
      </c>
      <c r="C1430" s="129" t="s">
        <v>19272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19273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19274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19275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19276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19277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19278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19279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19280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19281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19282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19283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19284</v>
      </c>
      <c r="C1442" s="129" t="s">
        <v>10840</v>
      </c>
      <c r="D1442" s="130">
        <v>30594.1</v>
      </c>
      <c r="E1442" s="131" t="s">
        <v>19285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19286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19287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19288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19289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19290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19291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19292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19293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19294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19295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19296</v>
      </c>
      <c r="C1453" s="129" t="s">
        <v>99</v>
      </c>
      <c r="D1453" s="130">
        <v>5533.2</v>
      </c>
      <c r="E1453" s="131" t="s">
        <v>19297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19298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19299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19300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19301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19302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19303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19304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19305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19306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19307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19308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19309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19310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19311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19312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19313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19314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19315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19316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19317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19318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19319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19320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19321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19322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19323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19324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19325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19326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19327</v>
      </c>
      <c r="C1483" s="129" t="s">
        <v>19328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19329</v>
      </c>
      <c r="I1483" s="135"/>
    </row>
    <row r="1484" spans="1:9" ht="21.75" customHeight="1" x14ac:dyDescent="0.25">
      <c r="A1484" s="127">
        <v>44726</v>
      </c>
      <c r="B1484" s="128" t="s">
        <v>19330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19331</v>
      </c>
      <c r="I1484" s="135"/>
    </row>
    <row r="1485" spans="1:9" ht="21.75" customHeight="1" x14ac:dyDescent="0.25">
      <c r="A1485" s="127">
        <v>44726</v>
      </c>
      <c r="B1485" s="128" t="s">
        <v>19332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19333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19334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19335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19336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19337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19338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19339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19340</v>
      </c>
      <c r="C1493" s="129" t="s">
        <v>11033</v>
      </c>
      <c r="D1493" s="130">
        <v>3401.8</v>
      </c>
      <c r="E1493" s="131" t="s">
        <v>19341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19342</v>
      </c>
      <c r="C1494" s="129" t="s">
        <v>19343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19344</v>
      </c>
      <c r="I1494" s="135"/>
    </row>
    <row r="1495" spans="1:9" ht="21.75" customHeight="1" x14ac:dyDescent="0.25">
      <c r="A1495" s="127">
        <v>44726</v>
      </c>
      <c r="B1495" s="128" t="s">
        <v>19345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19346</v>
      </c>
      <c r="C1496" s="129" t="s">
        <v>19347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19348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19349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19350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19351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19352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19353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19354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19355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19356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19357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19358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19359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19360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19361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19362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19363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19364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19365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19366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19367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19368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19369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19370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19371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19372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19373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19374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19375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19376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19377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19378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19379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19380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19381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19382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19383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19384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19385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19386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19387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19388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19389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19390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19391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19392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19393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19394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19395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19396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19397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19398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19399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19400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19401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19402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19403</v>
      </c>
      <c r="C1552" s="129" t="s">
        <v>19404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19405</v>
      </c>
      <c r="I1552" s="135"/>
    </row>
    <row r="1553" spans="1:9" ht="21.75" customHeight="1" x14ac:dyDescent="0.25">
      <c r="A1553" s="127">
        <v>44726</v>
      </c>
      <c r="B1553" s="128" t="s">
        <v>19406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19407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19408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19409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19410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19411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19412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19413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19414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19415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19416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19417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19418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19419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19420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19421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19422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19423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19424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19425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19426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19427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19428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19429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19430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19431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19432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19433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19434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19435</v>
      </c>
      <c r="C1582" s="129" t="s">
        <v>99</v>
      </c>
      <c r="D1582" s="130">
        <v>3367.4</v>
      </c>
      <c r="E1582" s="131" t="s">
        <v>19436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19437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19438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19439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19440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19441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19442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19443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19444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19445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19446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19447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19448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19449</v>
      </c>
      <c r="C1595" s="129" t="s">
        <v>19450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19451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19452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19453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19454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19455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19456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19457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19458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19459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19460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19461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19462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19463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19464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19465</v>
      </c>
      <c r="C1610" s="129" t="s">
        <v>27</v>
      </c>
      <c r="D1610" s="130">
        <v>1659.8</v>
      </c>
      <c r="E1610" s="131" t="s">
        <v>19466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19467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19468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19469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19470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19471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19472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19473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19474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19475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19476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19477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19478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19479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19480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19481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19482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19483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19484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19485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19486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19487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19488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19489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19490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19491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19492</v>
      </c>
      <c r="C1636" s="129" t="s">
        <v>555</v>
      </c>
      <c r="D1636" s="130">
        <v>43450.16</v>
      </c>
      <c r="E1636" s="131" t="s">
        <v>19493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19494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19495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19496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19497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19498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19499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19500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19501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19502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19503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19504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19505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19506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19507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19508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19509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19510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19511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19512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19513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19514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19515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19516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19517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19518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19519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19520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19521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19522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19523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19524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19525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19526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19527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19528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19529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19530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19531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19532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19533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19534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19535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19536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19537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19538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19539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19540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19541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19542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19543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19544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19545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19546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19547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19548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19549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19550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19551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19552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19553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19554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19555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19556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19557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19558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19559</v>
      </c>
      <c r="C1702" s="129" t="s">
        <v>93</v>
      </c>
      <c r="D1702" s="130">
        <v>9582.5</v>
      </c>
      <c r="E1702" s="131" t="s">
        <v>19560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19561</v>
      </c>
      <c r="C1703" s="129" t="s">
        <v>99</v>
      </c>
      <c r="D1703" s="130">
        <v>7840.7</v>
      </c>
      <c r="E1703" s="131" t="s">
        <v>19560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19562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19563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19564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19565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19566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19567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19568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19569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19570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19571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19572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19573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19574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19575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19576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19577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19578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19579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19580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19581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19582</v>
      </c>
      <c r="C1724" s="129" t="s">
        <v>19583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19584</v>
      </c>
      <c r="I1724" s="135"/>
    </row>
    <row r="1725" spans="1:9" ht="21.75" customHeight="1" x14ac:dyDescent="0.25">
      <c r="A1725" s="127">
        <v>44728</v>
      </c>
      <c r="B1725" s="128" t="s">
        <v>19585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19586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19587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19588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19589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19590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19591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19592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19593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19594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19595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19596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19597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19598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19599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19600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19601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19602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19603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19604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19605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19606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19607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19608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19609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19610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19611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19612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19613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19614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19615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19616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19617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19618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19619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19620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19621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19622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19623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19624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19625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19626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19627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19628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19629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19630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19631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19632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19633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19634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19635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19636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19637</v>
      </c>
      <c r="C1777" s="129" t="s">
        <v>19638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19639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19640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19641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19642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19643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19644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19645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19646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19647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19648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19649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19650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19651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19652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19653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19654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19655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19656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19657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19658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19659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19660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19661</v>
      </c>
      <c r="I1799" s="135"/>
    </row>
    <row r="1800" spans="1:9" ht="21.75" customHeight="1" x14ac:dyDescent="0.25">
      <c r="A1800" s="127">
        <v>44728</v>
      </c>
      <c r="B1800" s="128" t="s">
        <v>19662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19663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19664</v>
      </c>
      <c r="C1802" s="129" t="s">
        <v>22</v>
      </c>
      <c r="D1802" s="130">
        <v>76278.600000000006</v>
      </c>
      <c r="E1802" s="131" t="s">
        <v>19665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19666</v>
      </c>
      <c r="C1803" s="129" t="s">
        <v>475</v>
      </c>
      <c r="D1803" s="130">
        <v>66296.600000000006</v>
      </c>
      <c r="E1803" s="131" t="s">
        <v>19665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19667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19668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19669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19670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19671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19672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19673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19674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19675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19676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19677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19678</v>
      </c>
      <c r="C1815" s="129" t="s">
        <v>93</v>
      </c>
      <c r="D1815" s="130">
        <v>10608.4</v>
      </c>
      <c r="E1815" s="131" t="s">
        <v>19679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19680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19681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19682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19683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19684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19685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19686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19687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19688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19689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19690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19691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19692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19693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19694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19695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19696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19697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19698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19699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19700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19701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19702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19703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19704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19705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19706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19707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19708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19709</v>
      </c>
      <c r="I1844" s="135"/>
    </row>
    <row r="1845" spans="1:9" ht="21.75" customHeight="1" x14ac:dyDescent="0.25">
      <c r="A1845" s="127">
        <v>44729</v>
      </c>
      <c r="B1845" s="128" t="s">
        <v>19710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19711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19712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19713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19714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19715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19716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19717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19718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19719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19720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19721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19722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19723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19724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19725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19726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19727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19728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19729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19730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19731</v>
      </c>
      <c r="C1866" s="129" t="s">
        <v>670</v>
      </c>
      <c r="D1866" s="130">
        <v>7010.7</v>
      </c>
      <c r="E1866" s="131" t="s">
        <v>19560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19732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19733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19734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19735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19736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19737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19738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19739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19740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19741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19742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19743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19744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19745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19746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19747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19748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19749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19750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19751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19752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19753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19754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19755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19756</v>
      </c>
      <c r="C1891" s="129" t="s">
        <v>275</v>
      </c>
      <c r="D1891" s="130">
        <v>135797.85</v>
      </c>
      <c r="E1891" s="131" t="s">
        <v>21260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19757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19758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19759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19760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19761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19762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19763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19764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19765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19766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19767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19768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19769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19770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19771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19772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19773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19774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19775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19776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19777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19778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19779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19780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19781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19782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19783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19784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19785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19786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19787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19788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19789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19790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19791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19792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19793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19794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19795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19796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19797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19798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19799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19800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19801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19802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19803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19804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19805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19806</v>
      </c>
      <c r="C1941" s="129" t="s">
        <v>19638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19807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19808</v>
      </c>
      <c r="C1943" s="129" t="s">
        <v>475</v>
      </c>
      <c r="D1943" s="130">
        <v>93961</v>
      </c>
      <c r="E1943" s="131" t="s">
        <v>19809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19810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19811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19812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19813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19814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19815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19816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19817</v>
      </c>
      <c r="C1951" s="129" t="s">
        <v>99</v>
      </c>
      <c r="D1951" s="130">
        <v>15547</v>
      </c>
      <c r="E1951" s="131" t="s">
        <v>19818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19819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19820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19821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19822</v>
      </c>
      <c r="C1955" s="129" t="s">
        <v>18046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19823</v>
      </c>
      <c r="I1955" s="135"/>
    </row>
    <row r="1956" spans="1:9" ht="21.75" customHeight="1" x14ac:dyDescent="0.25">
      <c r="A1956" s="127">
        <v>44730</v>
      </c>
      <c r="B1956" s="128" t="s">
        <v>19824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19825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19826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19827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19828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19829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19830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19831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19832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19833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19834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19835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19836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19837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19838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19839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19840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19841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19842</v>
      </c>
      <c r="C1974" s="129" t="s">
        <v>22</v>
      </c>
      <c r="D1974" s="130">
        <v>70787.100000000006</v>
      </c>
      <c r="E1974" s="131" t="s">
        <v>19809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19843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19844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19845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19846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19847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19848</v>
      </c>
      <c r="C1980" s="129" t="s">
        <v>19849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19850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19851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19852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19853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19854</v>
      </c>
      <c r="C1985" s="129" t="s">
        <v>75</v>
      </c>
      <c r="D1985" s="130">
        <v>20583.599999999999</v>
      </c>
      <c r="E1985" s="131" t="s">
        <v>19665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19855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19856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19857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19858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19859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19860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19861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19862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19863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19864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19865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19866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19867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19868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19869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19870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19871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19872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19873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19874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19875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19876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19877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19878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19879</v>
      </c>
      <c r="C2010" s="129" t="s">
        <v>19880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19881</v>
      </c>
      <c r="I2010" s="135"/>
    </row>
    <row r="2011" spans="1:9" ht="21.75" customHeight="1" x14ac:dyDescent="0.25">
      <c r="A2011" s="127">
        <v>44730</v>
      </c>
      <c r="B2011" s="128" t="s">
        <v>19882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19883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19884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19885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19886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19887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19888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19889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19890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19891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19892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19893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19894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19895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19896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19897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19898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19899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19900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19901</v>
      </c>
      <c r="I2029" s="135"/>
    </row>
    <row r="2030" spans="1:9" ht="21.75" customHeight="1" x14ac:dyDescent="0.25">
      <c r="A2030" s="127">
        <v>44730</v>
      </c>
      <c r="B2030" s="128" t="s">
        <v>19902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19903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19904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19905</v>
      </c>
      <c r="I2032" s="135"/>
    </row>
    <row r="2033" spans="1:9" ht="21.75" customHeight="1" x14ac:dyDescent="0.25">
      <c r="A2033" s="127">
        <v>44730</v>
      </c>
      <c r="B2033" s="128" t="s">
        <v>19906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19907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19908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19909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19910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19911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19912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19913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19914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19915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19916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19917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19918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19919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19920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19921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19922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19923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19924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19925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19926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19927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19928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19929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19930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19931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19932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19933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19934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19935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19936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19937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19938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19939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19940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19941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19942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19943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19944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19945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19946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19947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19948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19949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19950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19951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19952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19953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19954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19955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19956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19957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19958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19959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19960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19961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19962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19963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19964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19965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19966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19967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19968</v>
      </c>
      <c r="C2095" s="129" t="s">
        <v>475</v>
      </c>
      <c r="D2095" s="130">
        <v>53003.8</v>
      </c>
      <c r="E2095" s="131" t="s">
        <v>19285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19969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19970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19971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19972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19973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19974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19975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19976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19977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19978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19979</v>
      </c>
      <c r="C2106" s="129" t="s">
        <v>19980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19981</v>
      </c>
      <c r="I2106" s="135"/>
    </row>
    <row r="2107" spans="1:9" ht="21.75" customHeight="1" x14ac:dyDescent="0.25">
      <c r="A2107" s="127">
        <v>44731</v>
      </c>
      <c r="B2107" s="128" t="s">
        <v>19982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19983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19984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19985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19986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19987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19988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19989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19990</v>
      </c>
      <c r="I2114" s="135"/>
    </row>
    <row r="2115" spans="1:9" ht="21.75" customHeight="1" x14ac:dyDescent="0.25">
      <c r="A2115" s="127">
        <v>44731</v>
      </c>
      <c r="B2115" s="128" t="s">
        <v>19991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19992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19993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19994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19995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19996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19997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19998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19999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20000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20001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20002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20003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20004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20005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20006</v>
      </c>
      <c r="C2130" s="129" t="s">
        <v>67</v>
      </c>
      <c r="D2130" s="130">
        <v>3345.6</v>
      </c>
      <c r="E2130" s="131" t="s">
        <v>19809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20007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20008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20009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20010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20011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20012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20013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20014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20015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20016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20017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20018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20019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20020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20021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20022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20023</v>
      </c>
      <c r="C2147" s="129" t="s">
        <v>475</v>
      </c>
      <c r="D2147" s="130">
        <v>138991.6</v>
      </c>
      <c r="E2147" s="131" t="s">
        <v>20024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20025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20026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20027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20028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20029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20030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20031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20032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20033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20034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20035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20036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20037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20038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20039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20040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20041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20042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20043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20044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20045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20046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20047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20048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20049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20050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20051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20052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20053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20054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20055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20056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20057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20058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20059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20060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20061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20062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20063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20064</v>
      </c>
      <c r="I2186" s="135"/>
    </row>
    <row r="2187" spans="1:9" ht="21.75" customHeight="1" x14ac:dyDescent="0.25">
      <c r="A2187" s="127">
        <v>44732</v>
      </c>
      <c r="B2187" s="128" t="s">
        <v>20065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20066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20067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20068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20069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20070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20071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20072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20073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20074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20075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20076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20077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20078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20079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20080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20081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20082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20083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20084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20085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20086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20087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20088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20089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20090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20091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20092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20093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20094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20095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20096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20097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20098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20099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20100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20101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20102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20103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20104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20105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20106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20107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20108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20109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20110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20111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20112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20113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20114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20115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20116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20117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20118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20119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20120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20121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20122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20123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20124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20125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20126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20127</v>
      </c>
      <c r="C2249" s="129" t="s">
        <v>275</v>
      </c>
      <c r="D2249" s="130">
        <v>113629.2</v>
      </c>
      <c r="E2249" s="131" t="s">
        <v>21262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20128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20129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20130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20131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20132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20133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20134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20135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20136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20137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20138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20139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20140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20141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20142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20143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20144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20145</v>
      </c>
      <c r="C2267" s="129" t="s">
        <v>20146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20147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20148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20149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20150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20151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20152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20153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20154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20155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20156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20157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20158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20159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20160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20161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20162</v>
      </c>
      <c r="C2283" s="129" t="s">
        <v>114</v>
      </c>
      <c r="D2283" s="130">
        <v>11111.5</v>
      </c>
      <c r="E2283" s="131" t="s">
        <v>20024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20163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20164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20165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20166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20167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20168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20169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20170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20171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20172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20173</v>
      </c>
      <c r="I2293" s="135"/>
    </row>
    <row r="2294" spans="1:9" ht="21.75" customHeight="1" x14ac:dyDescent="0.25">
      <c r="A2294" s="127">
        <v>44733</v>
      </c>
      <c r="B2294" s="128" t="s">
        <v>20174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20175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20176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20177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20178</v>
      </c>
      <c r="I2297" s="135"/>
    </row>
    <row r="2298" spans="1:9" ht="21.75" customHeight="1" x14ac:dyDescent="0.25">
      <c r="A2298" s="127">
        <v>44733</v>
      </c>
      <c r="B2298" s="128" t="s">
        <v>20179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20180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20181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20182</v>
      </c>
      <c r="C2301" s="129" t="s">
        <v>20183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20184</v>
      </c>
      <c r="I2301" s="135"/>
    </row>
    <row r="2302" spans="1:9" ht="21.75" customHeight="1" x14ac:dyDescent="0.25">
      <c r="A2302" s="127">
        <v>44733</v>
      </c>
      <c r="B2302" s="128" t="s">
        <v>20185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20186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20187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20188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20189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20190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20191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20192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20193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20194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20195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20196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20197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20198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20199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20200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20201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20202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20203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20204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20205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20206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20207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20208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20209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20210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20211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20212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20213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20214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20215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20216</v>
      </c>
      <c r="C2333" s="129" t="s">
        <v>216</v>
      </c>
      <c r="D2333" s="130">
        <v>1836</v>
      </c>
      <c r="E2333" s="131" t="s">
        <v>20217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20218</v>
      </c>
      <c r="C2334" s="129" t="s">
        <v>31</v>
      </c>
      <c r="D2334" s="130">
        <v>590.4</v>
      </c>
      <c r="E2334" s="131" t="s">
        <v>20217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20219</v>
      </c>
      <c r="C2335" s="129" t="s">
        <v>51</v>
      </c>
      <c r="D2335" s="130">
        <v>1198.8</v>
      </c>
      <c r="E2335" s="131" t="s">
        <v>20217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20220</v>
      </c>
      <c r="C2336" s="129" t="s">
        <v>35</v>
      </c>
      <c r="D2336" s="130">
        <v>235.6</v>
      </c>
      <c r="E2336" s="131" t="s">
        <v>20217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20221</v>
      </c>
      <c r="C2337" s="129" t="s">
        <v>62</v>
      </c>
      <c r="D2337" s="130">
        <v>4073.4</v>
      </c>
      <c r="E2337" s="131" t="s">
        <v>20217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20222</v>
      </c>
      <c r="C2338" s="129" t="s">
        <v>24</v>
      </c>
      <c r="D2338" s="130">
        <v>4899.6000000000004</v>
      </c>
      <c r="E2338" s="131" t="s">
        <v>20217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20223</v>
      </c>
      <c r="C2339" s="129" t="s">
        <v>53</v>
      </c>
      <c r="D2339" s="130">
        <v>2978.2</v>
      </c>
      <c r="E2339" s="131" t="s">
        <v>20217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20224</v>
      </c>
      <c r="C2340" s="129" t="s">
        <v>15039</v>
      </c>
      <c r="D2340" s="130">
        <v>1187.5</v>
      </c>
      <c r="E2340" s="131" t="s">
        <v>20217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20225</v>
      </c>
      <c r="C2341" s="129" t="s">
        <v>31</v>
      </c>
      <c r="D2341" s="130">
        <v>1670.4</v>
      </c>
      <c r="E2341" s="131" t="s">
        <v>20217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20226</v>
      </c>
      <c r="C2342" s="129" t="s">
        <v>698</v>
      </c>
      <c r="D2342" s="130">
        <v>6729.3</v>
      </c>
      <c r="E2342" s="131" t="s">
        <v>20217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20227</v>
      </c>
      <c r="C2343" s="129" t="s">
        <v>419</v>
      </c>
      <c r="D2343" s="130">
        <v>12871.8</v>
      </c>
      <c r="E2343" s="131" t="s">
        <v>20217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20228</v>
      </c>
      <c r="C2344" s="129" t="s">
        <v>233</v>
      </c>
      <c r="D2344" s="130">
        <v>5197.6000000000004</v>
      </c>
      <c r="E2344" s="131" t="s">
        <v>20217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20229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20230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20231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20232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20233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20234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20235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20236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20237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20238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20239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20240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20241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20242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20243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20244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20245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20246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20247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20248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20249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20250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20251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20252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20253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20254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20255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20256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20257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20258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20259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20260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20261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20262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20263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20264</v>
      </c>
      <c r="C2380" s="129" t="s">
        <v>475</v>
      </c>
      <c r="D2380" s="130">
        <v>47758.6</v>
      </c>
      <c r="E2380" s="131" t="s">
        <v>20265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20266</v>
      </c>
      <c r="C2381" s="129" t="s">
        <v>99</v>
      </c>
      <c r="D2381" s="130">
        <v>3080.6</v>
      </c>
      <c r="E2381" s="131" t="s">
        <v>20265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20267</v>
      </c>
      <c r="C2382" s="129" t="s">
        <v>97</v>
      </c>
      <c r="D2382" s="130">
        <v>5082</v>
      </c>
      <c r="E2382" s="131" t="s">
        <v>20268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20269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20270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20271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20272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20273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20274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20275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20276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20277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20278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20279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20280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20281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20282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20283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20284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20285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20286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20287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20288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20289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20290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20291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20292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20293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20294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20295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20296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20297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20298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20299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20300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20301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20302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20303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20304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20305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20306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20307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20308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20309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20310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20311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20312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20313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20314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20315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20316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20317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20318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20319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20320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20321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20322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20323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20324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20325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20326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20327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20328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20329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20330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20331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20332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20333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20334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20335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20336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20337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20338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20339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20340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20341</v>
      </c>
      <c r="C2455" s="129" t="s">
        <v>20342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20343</v>
      </c>
      <c r="I2455" s="135"/>
    </row>
    <row r="2456" spans="1:9" ht="21.75" customHeight="1" x14ac:dyDescent="0.25">
      <c r="A2456" s="127">
        <v>44734</v>
      </c>
      <c r="B2456" s="128" t="s">
        <v>20344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20345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20346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20347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20348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20349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20350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20351</v>
      </c>
      <c r="C2463" s="129" t="s">
        <v>20342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20352</v>
      </c>
      <c r="I2463" s="135"/>
    </row>
    <row r="2464" spans="1:9" ht="21.75" customHeight="1" x14ac:dyDescent="0.25">
      <c r="A2464" s="127">
        <v>44734</v>
      </c>
      <c r="B2464" s="128" t="s">
        <v>20353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20354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20355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20356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20357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20358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20359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20360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20361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20362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20363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20364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20365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20366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20367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20368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20369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20370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20371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20372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20373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20374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20375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20376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20377</v>
      </c>
      <c r="C2488" s="129" t="s">
        <v>475</v>
      </c>
      <c r="D2488" s="130">
        <v>79112</v>
      </c>
      <c r="E2488" s="131" t="s">
        <v>20378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20379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20380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20381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20382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20383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20384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20385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20386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20387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20388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20389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20390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20391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20392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20393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20394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20395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20396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20397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20398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20399</v>
      </c>
      <c r="C2509" s="129" t="s">
        <v>22</v>
      </c>
      <c r="D2509" s="130">
        <v>51210</v>
      </c>
      <c r="E2509" s="131" t="s">
        <v>20378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20400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20401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20402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20403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20404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20405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20406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20407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20408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20409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20410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20411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20412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20413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20414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20415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20416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20417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20418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20419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20420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20421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20422</v>
      </c>
      <c r="C2532" s="129" t="s">
        <v>20423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20424</v>
      </c>
      <c r="I2532" s="135"/>
    </row>
    <row r="2533" spans="1:9" ht="21.75" customHeight="1" x14ac:dyDescent="0.25">
      <c r="A2533" s="127">
        <v>44735</v>
      </c>
      <c r="B2533" s="128" t="s">
        <v>20425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20426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20427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20428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20429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20430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20431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20432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20433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20434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20435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20436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20437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20438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20439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20440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20441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20442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20443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20444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20445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20446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20447</v>
      </c>
      <c r="C2555" s="129" t="s">
        <v>67</v>
      </c>
      <c r="D2555" s="130">
        <v>1840.3</v>
      </c>
      <c r="E2555" s="131" t="s">
        <v>20448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20449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20450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20451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20452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20453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20454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20455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20456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20457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20458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20459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20460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20461</v>
      </c>
      <c r="I2567" s="135"/>
    </row>
    <row r="2568" spans="1:9" ht="21.75" customHeight="1" x14ac:dyDescent="0.25">
      <c r="A2568" s="127">
        <v>44735</v>
      </c>
      <c r="B2568" s="128" t="s">
        <v>20462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20463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20464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20465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20466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20467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20468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20469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20470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20471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20472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20473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20474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20475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20476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20477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20478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20479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20480</v>
      </c>
      <c r="C2586" s="129" t="s">
        <v>275</v>
      </c>
      <c r="D2586" s="130">
        <v>58357.2</v>
      </c>
      <c r="E2586" s="131" t="s">
        <v>21264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20481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20482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20483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20484</v>
      </c>
      <c r="C2590" s="129" t="s">
        <v>670</v>
      </c>
      <c r="D2590" s="130">
        <v>4366</v>
      </c>
      <c r="E2590" s="131" t="s">
        <v>20485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20486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20487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20488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20489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20490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20491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20492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20493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20494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20495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20496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20497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20498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20499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20500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20501</v>
      </c>
      <c r="C2606" s="129" t="s">
        <v>475</v>
      </c>
      <c r="D2606" s="130">
        <v>67006.8</v>
      </c>
      <c r="E2606" s="131" t="s">
        <v>20502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20503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20504</v>
      </c>
      <c r="C2608" s="129" t="s">
        <v>111</v>
      </c>
      <c r="D2608" s="130">
        <v>5758.4</v>
      </c>
      <c r="E2608" s="131" t="s">
        <v>20505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20506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20507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20508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20509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20510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20511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20512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20513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20514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20515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20516</v>
      </c>
      <c r="C2619" s="129" t="s">
        <v>22</v>
      </c>
      <c r="D2619" s="130">
        <v>78684.600000000006</v>
      </c>
      <c r="E2619" s="131" t="s">
        <v>20502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20517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20518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20519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20520</v>
      </c>
      <c r="C2623" s="129" t="s">
        <v>93</v>
      </c>
      <c r="D2623" s="130">
        <v>10473.4</v>
      </c>
      <c r="E2623" s="131" t="s">
        <v>20521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20522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20523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20524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20525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20526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20527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20528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20529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20530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20531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20532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20533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20534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20535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20536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20537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20538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20539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20540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20541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20542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20543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20544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20545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20546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20547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20548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20549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20550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20551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20552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20553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20554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20555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20556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20557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20558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20559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20560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20561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20562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20563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20564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20565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20566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20567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20568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20569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20570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20571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20572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20573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20574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20575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20576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20577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20578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20579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20580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20581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20582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20583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20584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20585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20586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20587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20588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20589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20590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20591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20592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20593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20594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20595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20596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20597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20598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20599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20600</v>
      </c>
      <c r="C2702" s="129" t="s">
        <v>19638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20601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20602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20603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20604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20605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20606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20607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20608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20609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20610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20611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20612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20613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20614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20615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20616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20617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20618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20619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20620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20621</v>
      </c>
      <c r="C2723" s="129" t="s">
        <v>75</v>
      </c>
      <c r="D2723" s="130">
        <v>24350.400000000001</v>
      </c>
      <c r="E2723" s="131" t="s">
        <v>20502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20622</v>
      </c>
      <c r="C2724" s="129" t="s">
        <v>475</v>
      </c>
      <c r="D2724" s="130">
        <v>72802.8</v>
      </c>
      <c r="E2724" s="131" t="s">
        <v>20623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20624</v>
      </c>
      <c r="C2725" s="129" t="s">
        <v>22</v>
      </c>
      <c r="D2725" s="130">
        <v>82714.8</v>
      </c>
      <c r="E2725" s="131" t="s">
        <v>20623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20625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20626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20627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20628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20629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20630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20631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20632</v>
      </c>
      <c r="C2733" s="129" t="s">
        <v>93</v>
      </c>
      <c r="D2733" s="130">
        <v>20857.7</v>
      </c>
      <c r="E2733" s="131" t="s">
        <v>20633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20634</v>
      </c>
      <c r="C2734" s="129" t="s">
        <v>116</v>
      </c>
      <c r="D2734" s="130">
        <v>2777.6</v>
      </c>
      <c r="E2734" s="131" t="s">
        <v>20635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20636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20637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20638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20639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20640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20641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20642</v>
      </c>
      <c r="C2741" s="129" t="s">
        <v>60</v>
      </c>
      <c r="D2741" s="130">
        <v>9994</v>
      </c>
      <c r="E2741" s="131" t="s">
        <v>21265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20643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20644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20645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20646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20647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20648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20649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20650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20651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20652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20653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20654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20655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20656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20657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20658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20659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20660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20661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20662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20663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20664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20665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20666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20667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20668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20669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20670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20671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20672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20673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20674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20675</v>
      </c>
      <c r="C2774" s="129" t="s">
        <v>20676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20677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20678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20679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20680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20681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20682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20683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20684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20685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20686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20687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20688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20689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20690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20691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20692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20693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20694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20695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20696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20697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20698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20699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20700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20701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20702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20703</v>
      </c>
      <c r="C2801" s="129" t="s">
        <v>20704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20705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20706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20707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20708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20709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20710</v>
      </c>
      <c r="C2807" s="129" t="s">
        <v>20711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20712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20713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20714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20715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20716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20717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20718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20719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20720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20721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20722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20723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20724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20725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20726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20727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20728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20729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20730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20731</v>
      </c>
      <c r="C2827" s="129" t="s">
        <v>20732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20733</v>
      </c>
      <c r="I2827" s="135"/>
    </row>
    <row r="2828" spans="1:9" ht="21.75" customHeight="1" x14ac:dyDescent="0.25">
      <c r="A2828" s="127">
        <v>44737</v>
      </c>
      <c r="B2828" s="128" t="s">
        <v>20734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20735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20736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20737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20738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20739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20740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20741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20742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20743</v>
      </c>
      <c r="C2837" s="129" t="s">
        <v>20744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20745</v>
      </c>
      <c r="I2837" s="135"/>
    </row>
    <row r="2838" spans="1:9" ht="21.75" customHeight="1" x14ac:dyDescent="0.25">
      <c r="A2838" s="127">
        <v>44737</v>
      </c>
      <c r="B2838" s="128" t="s">
        <v>20746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20747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20748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20749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20750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20751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20752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20753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20754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20755</v>
      </c>
      <c r="C2847" s="129" t="s">
        <v>475</v>
      </c>
      <c r="D2847" s="130">
        <v>33938.1</v>
      </c>
      <c r="E2847" s="131" t="s">
        <v>20756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20757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20758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20759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20760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20761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20762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20763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20764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20765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20766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20767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20768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20769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20770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20771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20772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20773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20774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20775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20776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20777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20778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20779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20780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20781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20782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20783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20784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20785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20786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20787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20788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20789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20790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20791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20792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20793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20794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20795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20796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20797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20798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20799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20800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20801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20802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20803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20804</v>
      </c>
      <c r="C2895" s="129" t="s">
        <v>475</v>
      </c>
      <c r="D2895" s="130">
        <v>141120</v>
      </c>
      <c r="E2895" s="131" t="s">
        <v>20805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20806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20807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20808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20809</v>
      </c>
      <c r="C2899" s="129" t="s">
        <v>1650</v>
      </c>
      <c r="D2899" s="130">
        <v>8642.7999999999993</v>
      </c>
      <c r="E2899" s="131" t="s">
        <v>20805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20810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20811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20812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20813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20814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20815</v>
      </c>
      <c r="C2905" s="129" t="s">
        <v>93</v>
      </c>
      <c r="D2905" s="130">
        <v>9425.7999999999993</v>
      </c>
      <c r="E2905" s="131" t="s">
        <v>21261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20816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20817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20818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20819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20820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20821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20822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20823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20824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20825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20826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20827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20828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20829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20830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20831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21.75" customHeight="1" x14ac:dyDescent="0.25">
      <c r="A2922" s="127">
        <v>44739</v>
      </c>
      <c r="B2922" s="128" t="s">
        <v>20832</v>
      </c>
      <c r="C2922" s="129" t="s">
        <v>142</v>
      </c>
      <c r="D2922" s="130">
        <v>49528.800000000003</v>
      </c>
      <c r="E2922" s="131">
        <v>44769</v>
      </c>
      <c r="F2922" s="132">
        <v>24074.75</v>
      </c>
      <c r="G2922" s="133">
        <f>Tabla147[[#This Row],[Importe]]-Tabla147[[#This Row],[Pagado]]</f>
        <v>25454.050000000003</v>
      </c>
      <c r="H2922" s="134" t="s">
        <v>1695</v>
      </c>
      <c r="I2922" s="135"/>
    </row>
    <row r="2923" spans="1:9" ht="21.75" customHeight="1" x14ac:dyDescent="0.25">
      <c r="A2923" s="127">
        <v>44739</v>
      </c>
      <c r="B2923" s="128" t="s">
        <v>20833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20834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20835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20836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20837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20838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20839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20840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20841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20842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20843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20844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20845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20846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20847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20848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20849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20850</v>
      </c>
      <c r="C2940" s="129" t="s">
        <v>20851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20852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20853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20854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20855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20856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20857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20858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20859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20860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20861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20862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20863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20864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20865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20866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20867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20868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20869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20870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20871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20872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20873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20874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20875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20876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20877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20878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20879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20880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20881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20882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20883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20884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20885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20886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20887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20888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20889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20890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20891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20892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20893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20894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20895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20896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20897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20898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20899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20900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20901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20902</v>
      </c>
      <c r="C2991" s="129" t="s">
        <v>142</v>
      </c>
      <c r="D2991" s="130">
        <v>9215.3700000000008</v>
      </c>
      <c r="E2991" s="131" t="s">
        <v>4813</v>
      </c>
      <c r="F2991" s="132">
        <v>0</v>
      </c>
      <c r="G2991" s="133">
        <f>Tabla147[[#This Row],[Importe]]-Tabla147[[#This Row],[Pagado]]</f>
        <v>9215.3700000000008</v>
      </c>
      <c r="H2991" s="134" t="s">
        <v>4814</v>
      </c>
      <c r="I2991" s="135"/>
    </row>
    <row r="2992" spans="1:9" ht="21.75" customHeight="1" x14ac:dyDescent="0.25">
      <c r="A2992" s="127">
        <v>44739</v>
      </c>
      <c r="B2992" s="128" t="s">
        <v>20903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20904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20905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20906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20907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20908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20909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20910</v>
      </c>
      <c r="C2999" s="129" t="s">
        <v>20911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20912</v>
      </c>
      <c r="I2999" s="135"/>
    </row>
    <row r="3000" spans="1:9" ht="21.75" customHeight="1" x14ac:dyDescent="0.25">
      <c r="A3000" s="127">
        <v>44740</v>
      </c>
      <c r="B3000" s="128" t="s">
        <v>20913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20914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20915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20916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20917</v>
      </c>
      <c r="I3003" s="135"/>
    </row>
    <row r="3004" spans="1:9" ht="21.75" customHeight="1" x14ac:dyDescent="0.25">
      <c r="A3004" s="127">
        <v>44740</v>
      </c>
      <c r="B3004" s="128" t="s">
        <v>20918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20919</v>
      </c>
      <c r="C3005" s="129" t="s">
        <v>97</v>
      </c>
      <c r="D3005" s="130">
        <v>5011.2</v>
      </c>
      <c r="E3005" s="131" t="s">
        <v>20920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20921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20922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20923</v>
      </c>
      <c r="C3008" s="129" t="s">
        <v>99</v>
      </c>
      <c r="D3008" s="130">
        <v>4225.6000000000004</v>
      </c>
      <c r="E3008" s="131" t="s">
        <v>21261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20924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20925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20926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20927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20928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20929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20930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20931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20932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20933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20934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20935</v>
      </c>
      <c r="C3020" s="129" t="s">
        <v>22</v>
      </c>
      <c r="D3020" s="130">
        <v>39564.800000000003</v>
      </c>
      <c r="E3020" s="131" t="s">
        <v>20920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20936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20937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20938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20939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20940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20941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20942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20943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20944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20945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20946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20947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20948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20949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20950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20951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20952</v>
      </c>
      <c r="C3037" s="129" t="s">
        <v>142</v>
      </c>
      <c r="D3037" s="130">
        <v>96875.6</v>
      </c>
      <c r="E3037" s="131" t="s">
        <v>4813</v>
      </c>
      <c r="F3037" s="132">
        <v>0</v>
      </c>
      <c r="G3037" s="133">
        <f>Tabla147[[#This Row],[Importe]]-Tabla147[[#This Row],[Pagado]]</f>
        <v>96875.6</v>
      </c>
      <c r="H3037" s="134" t="s">
        <v>4814</v>
      </c>
      <c r="I3037" s="135"/>
    </row>
    <row r="3038" spans="1:9" ht="21.75" customHeight="1" x14ac:dyDescent="0.25">
      <c r="A3038" s="127">
        <v>44740</v>
      </c>
      <c r="B3038" s="128" t="s">
        <v>20953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20954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20955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20956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20957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20958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20959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20960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20961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20962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20963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20964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20965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20966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20967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20968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20969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20970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20971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20972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20973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20974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20975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20976</v>
      </c>
      <c r="C3061" s="129" t="s">
        <v>275</v>
      </c>
      <c r="D3061" s="130">
        <v>236443.7</v>
      </c>
      <c r="E3061" s="131" t="s">
        <v>21267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20977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20978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20979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20980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20981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20982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20983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20984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20985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20986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20987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20988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20989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20990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20991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20992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20993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20994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20995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20996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20997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20998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20999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21000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21001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21002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21003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21004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21005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21006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21007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21008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21009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21010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21011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21012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21013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21014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21015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21016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21017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21018</v>
      </c>
      <c r="C3103" s="129" t="s">
        <v>475</v>
      </c>
      <c r="D3103" s="130">
        <v>55251.199999999997</v>
      </c>
      <c r="E3103" s="131" t="s">
        <v>21261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21019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21020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21021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21022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21023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21024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21025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21026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21027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21028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21029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21030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21031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21032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21033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21034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21035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21036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21037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21038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21039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21040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21041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21042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21043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21044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21045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21046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21047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21048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21049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21050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21051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21052</v>
      </c>
      <c r="C3137" s="129" t="s">
        <v>22</v>
      </c>
      <c r="D3137" s="130">
        <v>52025.599999999999</v>
      </c>
      <c r="E3137" s="131" t="s">
        <v>21261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21053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21054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21055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21056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21057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21058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21059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21060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21061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21062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21063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21064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21065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21066</v>
      </c>
      <c r="I3150" s="135"/>
    </row>
    <row r="3151" spans="1:9" ht="21.75" customHeight="1" x14ac:dyDescent="0.25">
      <c r="A3151" s="127">
        <v>44741</v>
      </c>
      <c r="B3151" s="128" t="s">
        <v>21067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21068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21069</v>
      </c>
      <c r="I3152" s="135"/>
    </row>
    <row r="3153" spans="1:9" ht="21.75" customHeight="1" x14ac:dyDescent="0.25">
      <c r="A3153" s="127">
        <v>44741</v>
      </c>
      <c r="B3153" s="128" t="s">
        <v>21070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21071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21072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21073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21074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21075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21076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21077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21078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21079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21080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21081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21082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21083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21084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21085</v>
      </c>
      <c r="C3168" s="129" t="s">
        <v>21086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21087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21088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21089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21090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21091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21092</v>
      </c>
      <c r="C3174" s="129" t="s">
        <v>142</v>
      </c>
      <c r="D3174" s="130">
        <v>26574.6</v>
      </c>
      <c r="E3174" s="131" t="s">
        <v>4813</v>
      </c>
      <c r="F3174" s="132">
        <v>0</v>
      </c>
      <c r="G3174" s="133">
        <f>Tabla147[[#This Row],[Importe]]-Tabla147[[#This Row],[Pagado]]</f>
        <v>26574.6</v>
      </c>
      <c r="H3174" s="134" t="s">
        <v>4814</v>
      </c>
      <c r="I3174" s="135"/>
    </row>
    <row r="3175" spans="1:9" ht="21.75" customHeight="1" x14ac:dyDescent="0.25">
      <c r="A3175" s="127">
        <v>44741</v>
      </c>
      <c r="B3175" s="128" t="s">
        <v>21093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21094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21095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21096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21097</v>
      </c>
      <c r="C3179" s="129" t="s">
        <v>19638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21098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21099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21100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21101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21102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21103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21104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21105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21106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21107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21108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21109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21110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21111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21112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21113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21114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21115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21116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21117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21118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21119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21120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21121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21122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21123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21124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21125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21126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21127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21128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21129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21130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21131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21132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21133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21134</v>
      </c>
      <c r="C3216" s="129" t="s">
        <v>475</v>
      </c>
      <c r="D3216" s="130">
        <v>88179.199999999997</v>
      </c>
      <c r="E3216" s="131" t="s">
        <v>21262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21135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21136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21137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21138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21139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21140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21141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21142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21143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21144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21145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21146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21147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21148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21149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21150</v>
      </c>
      <c r="I3231" s="135"/>
    </row>
    <row r="3232" spans="1:9" ht="21.75" customHeight="1" x14ac:dyDescent="0.25">
      <c r="A3232" s="127">
        <v>44742</v>
      </c>
      <c r="B3232" s="128" t="s">
        <v>21151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21152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21153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21154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21155</v>
      </c>
      <c r="C3236" s="129" t="s">
        <v>22</v>
      </c>
      <c r="D3236" s="130">
        <v>60622.400000000001</v>
      </c>
      <c r="E3236" s="131" t="s">
        <v>21262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21156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21157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21158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21159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21160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21161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21162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21163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21164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21165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21166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21167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21168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21169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21170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21171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21172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21173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21174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21175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21176</v>
      </c>
      <c r="C3257" s="129" t="s">
        <v>21177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21178</v>
      </c>
      <c r="I3257" s="135"/>
    </row>
    <row r="3258" spans="1:9" ht="21.75" customHeight="1" x14ac:dyDescent="0.25">
      <c r="A3258" s="127">
        <v>44742</v>
      </c>
      <c r="B3258" s="128" t="s">
        <v>21179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21180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21181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21182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21183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21184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21185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21186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21187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21188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21189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21190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21191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21192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21193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21194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21195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21196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21197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21198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21199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21200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21201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21202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21203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21204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21205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21206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21207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21208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21209</v>
      </c>
      <c r="C3288" s="129" t="s">
        <v>142</v>
      </c>
      <c r="D3288" s="130">
        <v>110618.06</v>
      </c>
      <c r="E3288" s="131" t="s">
        <v>4813</v>
      </c>
      <c r="F3288" s="132">
        <v>0</v>
      </c>
      <c r="G3288" s="133">
        <f>Tabla147[[#This Row],[Importe]]-Tabla147[[#This Row],[Pagado]]</f>
        <v>110618.06</v>
      </c>
      <c r="H3288" s="134" t="s">
        <v>4814</v>
      </c>
      <c r="I3288" s="135"/>
    </row>
    <row r="3289" spans="1:9" ht="21.75" customHeight="1" x14ac:dyDescent="0.25">
      <c r="A3289" s="127">
        <v>44742</v>
      </c>
      <c r="B3289" s="128" t="s">
        <v>21210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21211</v>
      </c>
      <c r="C3290" s="129" t="s">
        <v>142</v>
      </c>
      <c r="D3290" s="130">
        <v>3223.2</v>
      </c>
      <c r="E3290" s="131" t="s">
        <v>4813</v>
      </c>
      <c r="F3290" s="132">
        <v>0</v>
      </c>
      <c r="G3290" s="133">
        <f>Tabla147[[#This Row],[Importe]]-Tabla147[[#This Row],[Pagado]]</f>
        <v>3223.2</v>
      </c>
      <c r="H3290" s="134" t="s">
        <v>4814</v>
      </c>
      <c r="I3290" s="135"/>
    </row>
    <row r="3291" spans="1:9" ht="21.75" customHeight="1" x14ac:dyDescent="0.25">
      <c r="A3291" s="127">
        <v>44742</v>
      </c>
      <c r="B3291" s="128" t="s">
        <v>21212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21213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21214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21215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21216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21217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21218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21219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21220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21221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21222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21223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21224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21225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21226</v>
      </c>
      <c r="C3305" s="129" t="s">
        <v>7862</v>
      </c>
      <c r="D3305" s="130">
        <v>0</v>
      </c>
      <c r="E3305" s="131" t="s">
        <v>4813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21227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21228</v>
      </c>
      <c r="C3307" s="129" t="s">
        <v>7862</v>
      </c>
      <c r="D3307" s="130">
        <v>0</v>
      </c>
      <c r="E3307" s="131" t="s">
        <v>4813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21229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21230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21231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21232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21233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21234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21235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21236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21237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21238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21239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21240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21241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21242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21243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21244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21245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21246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21247</v>
      </c>
      <c r="C3326" s="129" t="s">
        <v>21248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21249</v>
      </c>
      <c r="I3326" s="135"/>
    </row>
    <row r="3327" spans="1:9" ht="21.75" customHeight="1" x14ac:dyDescent="0.25">
      <c r="A3327" s="127">
        <v>44742</v>
      </c>
      <c r="B3327" s="128" t="s">
        <v>21250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21251</v>
      </c>
      <c r="C3328" s="129" t="s">
        <v>7444</v>
      </c>
      <c r="D3328" s="130">
        <v>18796</v>
      </c>
      <c r="E3328" s="131" t="s">
        <v>21263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21252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21253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21254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21255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21256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21257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21258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21259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34292915.569999963</v>
      </c>
      <c r="G3338" s="144">
        <f>SUBTOTAL(109,Tabla147[Saldo])</f>
        <v>274961.38000000006</v>
      </c>
      <c r="H3338" s="145"/>
    </row>
    <row r="3342" spans="1:9" ht="16.5" thickBot="1" x14ac:dyDescent="0.3"/>
    <row r="3343" spans="1:9" x14ac:dyDescent="0.25">
      <c r="D3343" s="208" t="s">
        <v>10570</v>
      </c>
      <c r="E3343" s="210">
        <f>Tabla147[[#Totals],[Importe]]-Tabla147[[#Totals],[Pagado]]</f>
        <v>274961.38000000268</v>
      </c>
      <c r="F3343" s="211"/>
    </row>
    <row r="3344" spans="1:9" ht="16.5" thickBot="1" x14ac:dyDescent="0.3">
      <c r="D3344" s="209"/>
      <c r="E3344" s="212"/>
      <c r="F3344" s="213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tabSelected="1" zoomScale="130" zoomScaleNormal="130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E3242" sqref="E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21268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21269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21270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21271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21272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21273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21274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21275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21276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21277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21278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21279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21280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21281</v>
      </c>
      <c r="C15" s="153" t="s">
        <v>93</v>
      </c>
      <c r="D15" s="154">
        <v>11444.2</v>
      </c>
      <c r="E15" s="150" t="s">
        <v>21282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21283</v>
      </c>
      <c r="C16" s="75" t="s">
        <v>99</v>
      </c>
      <c r="D16" s="81">
        <v>9653.6</v>
      </c>
      <c r="E16" s="147" t="s">
        <v>21282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21284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21285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21286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21287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21288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21289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21290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21291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21292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21293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21294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21295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21296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21297</v>
      </c>
      <c r="C30" s="75" t="s">
        <v>22</v>
      </c>
      <c r="D30" s="81">
        <v>68931.199999999997</v>
      </c>
      <c r="E30" s="147" t="s">
        <v>21298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21299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21300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21301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21302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21303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21304</v>
      </c>
      <c r="C36" s="75" t="s">
        <v>21305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21306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21307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21308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21309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21310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21311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21312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21313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21314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21315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21316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21317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21318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21319</v>
      </c>
      <c r="C50" s="75" t="s">
        <v>142</v>
      </c>
      <c r="D50" s="81">
        <v>65436.19</v>
      </c>
      <c r="E50" s="151" t="s">
        <v>4813</v>
      </c>
      <c r="F50" s="81">
        <v>0</v>
      </c>
      <c r="G50" s="156">
        <f>Tabla18[[#This Row],[Importe]]-Tabla18[[#This Row],[Pagado]]</f>
        <v>65436.19</v>
      </c>
      <c r="H50" s="75" t="s">
        <v>4814</v>
      </c>
    </row>
    <row r="51" spans="1:8" x14ac:dyDescent="0.25">
      <c r="A51" s="148">
        <v>44743</v>
      </c>
      <c r="B51" s="149" t="s">
        <v>21320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21321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21322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21323</v>
      </c>
      <c r="C54" s="75" t="s">
        <v>670</v>
      </c>
      <c r="D54" s="81">
        <v>1486.7</v>
      </c>
      <c r="E54" s="147" t="s">
        <v>21324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21325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21326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21327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21328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21329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21330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21331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21332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21333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21334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21335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21336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21337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21338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21339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21340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21341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21342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21343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21344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21345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21346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21347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21348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21349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21350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21351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21352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21353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21354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21355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21356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21357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21358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21359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21360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21361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21362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21363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21364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21365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21366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21367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21368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21369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21370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21371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21372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21373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21374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21375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21376</v>
      </c>
      <c r="C106" s="75" t="s">
        <v>21377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21378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21379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21380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21381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21382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21383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21384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21385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21386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21387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21388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21389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21390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21391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21392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21393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21394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21395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21396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21397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21398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21399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21400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21401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21402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21403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21404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21405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21406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21407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21408</v>
      </c>
      <c r="C137" s="153" t="s">
        <v>475</v>
      </c>
      <c r="D137" s="154">
        <v>45542.400000000001</v>
      </c>
      <c r="E137" s="150" t="s">
        <v>21409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21410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21411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21412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21413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21414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21415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21416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21417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21418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21419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21420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21421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21422</v>
      </c>
      <c r="C150" s="75" t="s">
        <v>93</v>
      </c>
      <c r="D150" s="81">
        <v>24227.3</v>
      </c>
      <c r="E150" s="147" t="s">
        <v>21423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21424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21425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21426</v>
      </c>
      <c r="C153" s="153" t="s">
        <v>22</v>
      </c>
      <c r="D153" s="154">
        <v>86636.800000000003</v>
      </c>
      <c r="E153" s="150" t="s">
        <v>21409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21427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21428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21429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21430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21431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21432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21433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21434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21435</v>
      </c>
      <c r="C162" s="75" t="s">
        <v>1650</v>
      </c>
      <c r="D162" s="81">
        <v>25099.200000000001</v>
      </c>
      <c r="E162" s="147" t="s">
        <v>21298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21436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21437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21438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21439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21440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21441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21442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21443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21444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21445</v>
      </c>
      <c r="C172" s="75" t="s">
        <v>275</v>
      </c>
      <c r="D172" s="81">
        <v>199121.48</v>
      </c>
      <c r="E172" s="147" t="s">
        <v>21446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21447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21448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21449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21450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21451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21452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21453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21454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21455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21456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21457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21458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21459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21460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21461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21462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21463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21464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21465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21466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21467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21468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21469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21470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21471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21472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21473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21474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21475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21476</v>
      </c>
      <c r="C202" s="75" t="s">
        <v>142</v>
      </c>
      <c r="D202" s="81">
        <v>60853.03</v>
      </c>
      <c r="E202" s="151" t="s">
        <v>4813</v>
      </c>
      <c r="F202" s="81">
        <v>0</v>
      </c>
      <c r="G202" s="156">
        <f>Tabla18[[#This Row],[Importe]]-Tabla18[[#This Row],[Pagado]]</f>
        <v>60853.03</v>
      </c>
      <c r="H202" s="75" t="s">
        <v>4814</v>
      </c>
    </row>
    <row r="203" spans="1:8" x14ac:dyDescent="0.25">
      <c r="A203" s="148">
        <v>44744</v>
      </c>
      <c r="B203" s="149" t="s">
        <v>21477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21478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21479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21480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21481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21482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21483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21484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21485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21486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21487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21488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21489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21490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21491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21492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21493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21494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21495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21496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21497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21498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21499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21500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21501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21502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21503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21504</v>
      </c>
      <c r="C230" s="75" t="s">
        <v>414</v>
      </c>
      <c r="D230" s="81">
        <v>291330</v>
      </c>
      <c r="E230" s="151" t="s">
        <v>4813</v>
      </c>
      <c r="F230" s="81">
        <v>0</v>
      </c>
      <c r="G230" s="156">
        <f>Tabla18[[#This Row],[Importe]]-Tabla18[[#This Row],[Pagado]]</f>
        <v>291330</v>
      </c>
      <c r="H230" s="75" t="s">
        <v>4814</v>
      </c>
    </row>
    <row r="231" spans="1:8" x14ac:dyDescent="0.25">
      <c r="A231" s="148">
        <v>44744</v>
      </c>
      <c r="B231" s="149" t="s">
        <v>21505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21506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21507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21508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21509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21510</v>
      </c>
      <c r="C236" s="75" t="s">
        <v>2151</v>
      </c>
      <c r="D236" s="81">
        <v>5114.8999999999996</v>
      </c>
      <c r="E236" s="147" t="s">
        <v>21511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21512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21513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21514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21515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21516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21517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21518</v>
      </c>
      <c r="C243" s="153" t="s">
        <v>21519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21520</v>
      </c>
    </row>
    <row r="244" spans="1:8" x14ac:dyDescent="0.25">
      <c r="A244" s="73">
        <v>44744</v>
      </c>
      <c r="B244" s="74" t="s">
        <v>21521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21522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21523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21524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21525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21526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21527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21528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21529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21530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21531</v>
      </c>
      <c r="C254" s="75" t="s">
        <v>142</v>
      </c>
      <c r="D254" s="81">
        <v>5205</v>
      </c>
      <c r="E254" s="151" t="s">
        <v>4813</v>
      </c>
      <c r="F254" s="81">
        <v>0</v>
      </c>
      <c r="G254" s="156">
        <f>Tabla18[[#This Row],[Importe]]-Tabla18[[#This Row],[Pagado]]</f>
        <v>5205</v>
      </c>
      <c r="H254" s="75" t="s">
        <v>4814</v>
      </c>
    </row>
    <row r="255" spans="1:8" x14ac:dyDescent="0.25">
      <c r="A255" s="148">
        <v>44744</v>
      </c>
      <c r="B255" s="149" t="s">
        <v>21532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21533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21534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21535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21536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21537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21538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21539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21540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21541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21542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21543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21544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21545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21546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21547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21548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21549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21550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21551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21552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21553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21554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21555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21556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21557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21558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21559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21560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21561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21562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21563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21564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21565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21566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21567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21568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21569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21570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21571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21572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21573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21574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21575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21576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21577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21578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21579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21580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21581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21582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21583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21584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21585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21586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21587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21588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21589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21590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21591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21592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21593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21594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21595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21596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21597</v>
      </c>
      <c r="C320" s="75" t="s">
        <v>475</v>
      </c>
      <c r="D320" s="81">
        <v>125862.39999999999</v>
      </c>
      <c r="E320" s="147" t="s">
        <v>21598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21599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21600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21601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21602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21603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21604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21605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21606</v>
      </c>
      <c r="C328" s="75" t="s">
        <v>111</v>
      </c>
      <c r="D328" s="81">
        <v>5902.4</v>
      </c>
      <c r="E328" s="147" t="s">
        <v>21607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21608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21609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21610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21611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21612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21613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21614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21615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21616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21617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21618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21619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21620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21621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21622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21623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21624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21625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21626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21627</v>
      </c>
      <c r="C348" s="75" t="s">
        <v>21628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21629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21630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21631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21632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21633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21634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21635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21636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21637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21638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21639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21640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21641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21642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21643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21644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21645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21646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21647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21648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21649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21650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21651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21652</v>
      </c>
      <c r="C372" s="75" t="s">
        <v>142</v>
      </c>
      <c r="D372" s="81">
        <v>67911.399999999994</v>
      </c>
      <c r="E372" s="151" t="s">
        <v>4813</v>
      </c>
      <c r="F372" s="81">
        <v>0</v>
      </c>
      <c r="G372" s="156">
        <f>Tabla18[[#This Row],[Importe]]-Tabla18[[#This Row],[Pagado]]</f>
        <v>67911.399999999994</v>
      </c>
      <c r="H372" s="75" t="s">
        <v>4814</v>
      </c>
    </row>
    <row r="373" spans="1:8" x14ac:dyDescent="0.25">
      <c r="A373" s="148">
        <v>44746</v>
      </c>
      <c r="B373" s="149" t="s">
        <v>21653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21654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21655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21656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21657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21658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21659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21660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21661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21662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21663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21664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21665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21666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21667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21668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21669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21670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21671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21672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21673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21674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21675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21676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21677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21678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21679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21680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21681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21682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21683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21684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21685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21686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21687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21688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21689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21690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21691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21692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21693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21694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21695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21696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21697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21698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21699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21700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21701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21702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21703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21704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21705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21706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21707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21708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21709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21710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21711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21712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21713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21714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21715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21716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21717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21718</v>
      </c>
      <c r="C438" s="75" t="s">
        <v>10840</v>
      </c>
      <c r="D438" s="81">
        <v>33388.199999999997</v>
      </c>
      <c r="E438" s="147" t="s">
        <v>21719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21720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21721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21722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21723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21724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21725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21726</v>
      </c>
      <c r="C445" s="153" t="s">
        <v>142</v>
      </c>
      <c r="D445" s="154">
        <v>73363.8</v>
      </c>
      <c r="E445" s="155" t="s">
        <v>4813</v>
      </c>
      <c r="F445" s="154">
        <v>0</v>
      </c>
      <c r="G445" s="156">
        <f>Tabla18[[#This Row],[Importe]]-Tabla18[[#This Row],[Pagado]]</f>
        <v>73363.8</v>
      </c>
      <c r="H445" s="153" t="s">
        <v>4814</v>
      </c>
    </row>
    <row r="446" spans="1:8" x14ac:dyDescent="0.25">
      <c r="A446" s="73">
        <v>44746</v>
      </c>
      <c r="B446" s="74" t="s">
        <v>21727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21728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21729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21730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21731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21732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21733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21734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21735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21736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21737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21738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21739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21740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21741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21742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21743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21744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21745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21746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21747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21748</v>
      </c>
      <c r="C467" s="153" t="s">
        <v>93</v>
      </c>
      <c r="D467" s="154">
        <v>9590.7999999999993</v>
      </c>
      <c r="E467" s="150" t="s">
        <v>21749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21750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21751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21752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21753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21754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21755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21756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21757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21758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21759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21760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21761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21762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21763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21764</v>
      </c>
    </row>
    <row r="482" spans="1:8" x14ac:dyDescent="0.25">
      <c r="A482" s="73">
        <v>44747</v>
      </c>
      <c r="B482" s="74" t="s">
        <v>21765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21766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21767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21768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21769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21770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21771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21772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21773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21774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21775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21776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21777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21778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21779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21780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21781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21782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21783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21784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21785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21786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21787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21788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21789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21790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21791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21792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21793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21794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21795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21796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21797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21798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21799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21800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21801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21802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21803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21804</v>
      </c>
      <c r="C521" s="153" t="s">
        <v>142</v>
      </c>
      <c r="D521" s="154">
        <v>31164.35</v>
      </c>
      <c r="E521" s="155" t="s">
        <v>4813</v>
      </c>
      <c r="F521" s="154">
        <v>0</v>
      </c>
      <c r="G521" s="156">
        <f>Tabla18[[#This Row],[Importe]]-Tabla18[[#This Row],[Pagado]]</f>
        <v>31164.35</v>
      </c>
      <c r="H521" s="153" t="s">
        <v>4814</v>
      </c>
    </row>
    <row r="522" spans="1:8" x14ac:dyDescent="0.25">
      <c r="A522" s="73">
        <v>44747</v>
      </c>
      <c r="B522" s="74" t="s">
        <v>21805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21806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21807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21808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21809</v>
      </c>
      <c r="C526" s="75" t="s">
        <v>21810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21811</v>
      </c>
    </row>
    <row r="527" spans="1:8" x14ac:dyDescent="0.25">
      <c r="A527" s="148">
        <v>44747</v>
      </c>
      <c r="B527" s="149" t="s">
        <v>21812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21813</v>
      </c>
      <c r="C528" s="75" t="s">
        <v>21814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21815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21816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21817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21818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21819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21820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21821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21822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21823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21824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21825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21826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21827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21828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21829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21830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21831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21832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21833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21834</v>
      </c>
      <c r="C548" s="75" t="s">
        <v>21835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21836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21837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21838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21839</v>
      </c>
      <c r="C552" s="75" t="s">
        <v>475</v>
      </c>
      <c r="D552" s="81">
        <v>88448</v>
      </c>
      <c r="E552" s="147" t="s">
        <v>21749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21840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21841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21842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21843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21844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21845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21846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21847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21848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21849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21850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21851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21852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21853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21854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21855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21856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21857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21858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21859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21860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21861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21862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21863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21864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21865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21866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21867</v>
      </c>
      <c r="C580" s="75" t="s">
        <v>21868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21869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21870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21871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21872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21873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21874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21875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21876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21877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21878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21879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21880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21881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21882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21883</v>
      </c>
      <c r="C595" s="153" t="s">
        <v>142</v>
      </c>
      <c r="D595" s="154">
        <v>58616</v>
      </c>
      <c r="E595" s="155" t="s">
        <v>4813</v>
      </c>
      <c r="F595" s="154">
        <v>0</v>
      </c>
      <c r="G595" s="156">
        <f>Tabla18[[#This Row],[Importe]]-Tabla18[[#This Row],[Pagado]]</f>
        <v>58616</v>
      </c>
      <c r="H595" s="153" t="s">
        <v>4814</v>
      </c>
    </row>
    <row r="596" spans="1:8" x14ac:dyDescent="0.25">
      <c r="A596" s="73">
        <v>44748</v>
      </c>
      <c r="B596" s="74" t="s">
        <v>21884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21885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21886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21887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21888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21889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21890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21891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21892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21893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21894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21895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21896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21897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21898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21899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21900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21901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21902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21903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21904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21905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21906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21907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21908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21909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21910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21911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21912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21913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21914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21915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21916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21917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21918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21919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21920</v>
      </c>
      <c r="C632" s="75" t="s">
        <v>21921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21922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21923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21924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21925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21926</v>
      </c>
      <c r="C637" s="153" t="s">
        <v>21927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21928</v>
      </c>
    </row>
    <row r="638" spans="1:8" x14ac:dyDescent="0.25">
      <c r="A638" s="73">
        <v>44748</v>
      </c>
      <c r="B638" s="74" t="s">
        <v>21929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21930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21931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21932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21933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21934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21935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21936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21937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21938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21939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21940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21941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21942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21943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21944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21945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21946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21947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21948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21949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21950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21951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21952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21953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21954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21955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21956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21957</v>
      </c>
      <c r="C666" s="75" t="s">
        <v>22</v>
      </c>
      <c r="D666" s="81">
        <v>73368</v>
      </c>
      <c r="E666" s="147" t="s">
        <v>21958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21959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21960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21961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21962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21963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21964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21965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21966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21967</v>
      </c>
      <c r="C675" s="153" t="s">
        <v>93</v>
      </c>
      <c r="D675" s="154">
        <v>8372.4</v>
      </c>
      <c r="E675" s="150" t="s">
        <v>21958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21968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21969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21970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21971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21972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21973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21974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21975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21976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21977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21978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21979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21980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21981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21982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21983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21984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21985</v>
      </c>
      <c r="C693" s="153" t="s">
        <v>142</v>
      </c>
      <c r="D693" s="154">
        <v>106705.96</v>
      </c>
      <c r="E693" s="155" t="s">
        <v>4813</v>
      </c>
      <c r="F693" s="154">
        <v>0</v>
      </c>
      <c r="G693" s="156">
        <f>Tabla18[[#This Row],[Importe]]-Tabla18[[#This Row],[Pagado]]</f>
        <v>106705.96</v>
      </c>
      <c r="H693" s="153" t="s">
        <v>4814</v>
      </c>
    </row>
    <row r="694" spans="1:8" x14ac:dyDescent="0.25">
      <c r="A694" s="73">
        <v>44749</v>
      </c>
      <c r="B694" s="74" t="s">
        <v>21986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21987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21988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21989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21990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21991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21992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21993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21994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21995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21996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21997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21998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21999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22000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22001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22002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22003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22004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22005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22006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22007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22008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22009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22010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22011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22012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22013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22014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22015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22016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22017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22018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22019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22020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22021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22022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22023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22024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22025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22026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22027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22028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22029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22030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22031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22032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22033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22034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22035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22036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22037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22038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22039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22040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22041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22042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22043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22044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22045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22046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22047</v>
      </c>
      <c r="C755" s="153" t="s">
        <v>19638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22048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22049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22050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22051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22052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22053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22054</v>
      </c>
      <c r="C762" s="75" t="s">
        <v>20711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22055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22056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22057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22058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22059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22060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22061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22062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22063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22064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22065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22066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22067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22068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22069</v>
      </c>
      <c r="C777" s="153" t="s">
        <v>93</v>
      </c>
      <c r="D777" s="154">
        <v>8406.4</v>
      </c>
      <c r="E777" s="150" t="s">
        <v>22070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22071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22072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22073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22074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22075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22076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22077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22078</v>
      </c>
      <c r="C785" s="153" t="s">
        <v>22</v>
      </c>
      <c r="D785" s="154">
        <v>83687.600000000006</v>
      </c>
      <c r="E785" s="150" t="s">
        <v>22079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22080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22081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22082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22083</v>
      </c>
      <c r="C789" s="153" t="s">
        <v>116</v>
      </c>
      <c r="D789" s="154">
        <v>5095.8</v>
      </c>
      <c r="E789" s="150" t="s">
        <v>22070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22084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22085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22086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22087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22088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22089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22090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22091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22092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22093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22094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22095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22096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22097</v>
      </c>
      <c r="C803" s="153" t="s">
        <v>22098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22099</v>
      </c>
      <c r="C804" s="75" t="s">
        <v>142</v>
      </c>
      <c r="D804" s="81">
        <v>68357.89</v>
      </c>
      <c r="E804" s="151" t="s">
        <v>4813</v>
      </c>
      <c r="F804" s="81">
        <v>0</v>
      </c>
      <c r="G804" s="156">
        <f>Tabla18[[#This Row],[Importe]]-Tabla18[[#This Row],[Pagado]]</f>
        <v>68357.89</v>
      </c>
      <c r="H804" s="75" t="s">
        <v>4814</v>
      </c>
    </row>
    <row r="805" spans="1:8" x14ac:dyDescent="0.25">
      <c r="A805" s="148">
        <v>44750</v>
      </c>
      <c r="B805" s="149" t="s">
        <v>22100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22101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22102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22103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22104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22105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22106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22107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22108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22109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22110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22111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22112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22113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22114</v>
      </c>
      <c r="C819" s="153" t="s">
        <v>22115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22116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22117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22118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22119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22120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22121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22122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22123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22124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22125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22126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22127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22128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22129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22130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22131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22132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22133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22134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22135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22136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22137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22138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22139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22140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22141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22142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22143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22144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22145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22146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22147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22148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22149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22150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22151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22152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22153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22154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22155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22156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22157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22158</v>
      </c>
      <c r="C862" s="75" t="s">
        <v>67</v>
      </c>
      <c r="D862" s="81">
        <v>13607.8</v>
      </c>
      <c r="E862" s="147" t="s">
        <v>21958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22159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22160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22161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22162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22163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22164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22165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22166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22167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22168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22169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22170</v>
      </c>
      <c r="C874" s="75" t="s">
        <v>17990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22171</v>
      </c>
    </row>
    <row r="875" spans="1:8" x14ac:dyDescent="0.25">
      <c r="A875" s="148">
        <v>44750</v>
      </c>
      <c r="B875" s="149" t="s">
        <v>22172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22173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22174</v>
      </c>
      <c r="C877" s="153" t="s">
        <v>414</v>
      </c>
      <c r="D877" s="154">
        <v>467766</v>
      </c>
      <c r="E877" s="155" t="s">
        <v>4813</v>
      </c>
      <c r="F877" s="154">
        <v>0</v>
      </c>
      <c r="G877" s="156">
        <f>Tabla18[[#This Row],[Importe]]-Tabla18[[#This Row],[Pagado]]</f>
        <v>467766</v>
      </c>
      <c r="H877" s="153" t="s">
        <v>4814</v>
      </c>
    </row>
    <row r="878" spans="1:8" x14ac:dyDescent="0.25">
      <c r="A878" s="73">
        <v>44750</v>
      </c>
      <c r="B878" s="74" t="s">
        <v>22175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22176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22177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22178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22179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22180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22181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22182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22183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22184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22185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22186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22187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22188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22189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22190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22191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22192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22193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22194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22195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22196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22197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22198</v>
      </c>
      <c r="C901" s="153" t="s">
        <v>475</v>
      </c>
      <c r="D901" s="154">
        <v>73324.800000000003</v>
      </c>
      <c r="E901" s="150" t="s">
        <v>22199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22200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22201</v>
      </c>
      <c r="C903" s="153" t="s">
        <v>22</v>
      </c>
      <c r="D903" s="154">
        <v>82315.199999999997</v>
      </c>
      <c r="E903" s="150" t="s">
        <v>22199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22202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22203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22204</v>
      </c>
      <c r="C906" s="75" t="s">
        <v>99</v>
      </c>
      <c r="D906" s="81">
        <v>10318.4</v>
      </c>
      <c r="E906" s="147" t="s">
        <v>22205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22206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22207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22208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22209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22210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22211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22212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22213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22214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22215</v>
      </c>
      <c r="C916" s="75" t="s">
        <v>93</v>
      </c>
      <c r="D916" s="81">
        <v>22092.1</v>
      </c>
      <c r="E916" s="147" t="s">
        <v>22216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22217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22218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22219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22220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22221</v>
      </c>
      <c r="C921" s="160" t="s">
        <v>22222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22223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22224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22225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22226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22227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22228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22229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22230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22231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22232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22233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22234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22235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22236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22237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22238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22239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22240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22241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22242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22243</v>
      </c>
      <c r="C942" s="75" t="s">
        <v>142</v>
      </c>
      <c r="D942" s="81">
        <v>39927.050000000003</v>
      </c>
      <c r="E942" s="151" t="s">
        <v>4813</v>
      </c>
      <c r="F942" s="81">
        <v>0</v>
      </c>
      <c r="G942" s="156">
        <f>Tabla18[[#This Row],[Importe]]-Tabla18[[#This Row],[Pagado]]</f>
        <v>39927.050000000003</v>
      </c>
      <c r="H942" s="75" t="s">
        <v>4814</v>
      </c>
    </row>
    <row r="943" spans="1:8" x14ac:dyDescent="0.25">
      <c r="A943" s="148">
        <v>44751</v>
      </c>
      <c r="B943" s="149" t="s">
        <v>22244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22245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22246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22247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22248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22249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22250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22251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22252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22253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22254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22255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22256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22257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22258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22259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22260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22261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22262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22263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22264</v>
      </c>
      <c r="C963" s="153" t="s">
        <v>22265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22266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22267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22268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22269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22270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22271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22272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22273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22274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22275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22276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22277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22278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22279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22280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22281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22282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22283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22284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22285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22286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22287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22288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22289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22290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22291</v>
      </c>
      <c r="C989" s="153" t="s">
        <v>392</v>
      </c>
      <c r="D989" s="154">
        <v>22696.2</v>
      </c>
      <c r="E989" s="150" t="s">
        <v>22292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22293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22294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22295</v>
      </c>
    </row>
    <row r="992" spans="1:8" x14ac:dyDescent="0.25">
      <c r="A992" s="73">
        <v>44751</v>
      </c>
      <c r="B992" s="74" t="s">
        <v>22296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22297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22298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22299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22300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22301</v>
      </c>
      <c r="C997" s="153" t="s">
        <v>275</v>
      </c>
      <c r="D997" s="154">
        <v>169289.78</v>
      </c>
      <c r="E997" s="150" t="s">
        <v>22302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22303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22304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22305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22306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22307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22308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22309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22310</v>
      </c>
      <c r="C1005" s="153" t="s">
        <v>22311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22312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22313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22314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22315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22316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22317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22318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22319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22320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22321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22322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22323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22324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22325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22326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22327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22328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22329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22330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22331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22332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22333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22334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22335</v>
      </c>
      <c r="C1029" s="153" t="s">
        <v>22336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22337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22338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22339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22340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22341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22342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22343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22344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22345</v>
      </c>
      <c r="C1038" s="75" t="s">
        <v>475</v>
      </c>
      <c r="D1038" s="81">
        <v>43513.599999999999</v>
      </c>
      <c r="E1038" s="147" t="s">
        <v>22346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22347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22348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22349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22350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22351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22352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22353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22354</v>
      </c>
      <c r="C1046" s="75" t="s">
        <v>22</v>
      </c>
      <c r="D1046" s="81">
        <v>69725.2</v>
      </c>
      <c r="E1046" s="147" t="s">
        <v>22355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22356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22357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22358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22359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22360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22361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22362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22363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22364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22365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22366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22367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22368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22369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22370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22371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22372</v>
      </c>
      <c r="C1063" s="153" t="s">
        <v>670</v>
      </c>
      <c r="D1063" s="154">
        <v>6249.2</v>
      </c>
      <c r="E1063" s="150" t="s">
        <v>22373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22374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22375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22376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22377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22378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22379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22380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22381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22382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22383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22384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22385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22386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22387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22388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22389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22390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22391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22392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22393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22394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22395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22396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22397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22398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22399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22400</v>
      </c>
      <c r="C1090" s="75" t="s">
        <v>475</v>
      </c>
      <c r="D1090" s="81">
        <v>100441.60000000001</v>
      </c>
      <c r="E1090" s="147" t="s">
        <v>22401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22402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22403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22404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22405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22406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22407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22408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22409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22410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22411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22412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22413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22414</v>
      </c>
      <c r="C1103" s="153" t="s">
        <v>99</v>
      </c>
      <c r="D1103" s="154">
        <v>7926.7</v>
      </c>
      <c r="E1103" s="150" t="s">
        <v>22401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22415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22416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22417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22418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22419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22420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22421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22422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22423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22424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22425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22426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22427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22428</v>
      </c>
      <c r="C1117" s="153" t="s">
        <v>22</v>
      </c>
      <c r="D1117" s="154">
        <v>59677.599999999999</v>
      </c>
      <c r="E1117" s="150" t="s">
        <v>22205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22429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22430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22431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22432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22433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22434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22435</v>
      </c>
      <c r="C1124" s="75" t="s">
        <v>142</v>
      </c>
      <c r="D1124" s="81">
        <v>121513</v>
      </c>
      <c r="E1124" s="151" t="s">
        <v>4813</v>
      </c>
      <c r="F1124" s="81">
        <v>0</v>
      </c>
      <c r="G1124" s="156">
        <f>Tabla18[[#This Row],[Importe]]-Tabla18[[#This Row],[Pagado]]</f>
        <v>121513</v>
      </c>
      <c r="H1124" s="75" t="s">
        <v>4814</v>
      </c>
    </row>
    <row r="1125" spans="1:8" x14ac:dyDescent="0.25">
      <c r="A1125" s="148">
        <v>44753</v>
      </c>
      <c r="B1125" s="149" t="s">
        <v>22436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22437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22438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22439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22440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22441</v>
      </c>
      <c r="C1130" s="75" t="s">
        <v>19347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22442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22443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22444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22445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22446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22447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22448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22449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22450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22451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22452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22453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22454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22455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22456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22457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22458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22459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22460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22461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22462</v>
      </c>
      <c r="C1151" s="153" t="s">
        <v>22265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22463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22464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22465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22466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22467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22468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22469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22470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22471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22472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22473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22474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22475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22476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22477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22478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22479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22480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22481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22482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22483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22484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22485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22486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22487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22488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22489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22490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22491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22492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22493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22494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22495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22496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22497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22498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22499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22500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22501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22502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22503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22504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22505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22506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22507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22508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22509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22510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22511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22512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22513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22514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22515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22516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22517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22518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22519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22520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22521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22522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22523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22524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22525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22526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22527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22528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22529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22530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22531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22532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22533</v>
      </c>
      <c r="C1222" s="75" t="s">
        <v>93</v>
      </c>
      <c r="D1222" s="81">
        <v>9183</v>
      </c>
      <c r="E1222" s="147" t="s">
        <v>22534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22535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22536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22537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22538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22539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22540</v>
      </c>
      <c r="C1228" s="75" t="s">
        <v>22541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22542</v>
      </c>
    </row>
    <row r="1229" spans="1:8" x14ac:dyDescent="0.25">
      <c r="A1229" s="148">
        <v>44754</v>
      </c>
      <c r="B1229" s="149" t="s">
        <v>22543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22544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22545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22546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22547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22548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22549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22550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22551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22552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22553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22554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22555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22556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22557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22558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22559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22560</v>
      </c>
      <c r="C1246" s="75" t="s">
        <v>22</v>
      </c>
      <c r="D1246" s="81">
        <v>50536.800000000003</v>
      </c>
      <c r="E1246" s="147" t="s">
        <v>22401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22561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22562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22563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22564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22565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22566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22567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22568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22569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22570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22571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22572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22573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22574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22575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22576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22577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22578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22579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22580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22581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22582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22583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22584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22585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22586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22587</v>
      </c>
      <c r="C1273" s="153" t="s">
        <v>142</v>
      </c>
      <c r="D1273" s="154">
        <v>60297.8</v>
      </c>
      <c r="E1273" s="155" t="s">
        <v>4813</v>
      </c>
      <c r="F1273" s="154">
        <v>0</v>
      </c>
      <c r="G1273" s="156">
        <f>Tabla18[[#This Row],[Importe]]-Tabla18[[#This Row],[Pagado]]</f>
        <v>60297.8</v>
      </c>
      <c r="H1273" s="153" t="s">
        <v>4814</v>
      </c>
    </row>
    <row r="1274" spans="1:8" x14ac:dyDescent="0.25">
      <c r="A1274" s="73">
        <v>44754</v>
      </c>
      <c r="B1274" s="74" t="s">
        <v>22588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22589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22590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22591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22592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22593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22594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22595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22596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22597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22598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22599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22600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22601</v>
      </c>
      <c r="C1287" s="153" t="s">
        <v>21814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22602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22603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22604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22605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22606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22607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22608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22609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22610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22611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22612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22613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22614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22615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22616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22617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22618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22619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22620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22621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22622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22623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22624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22625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22626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22627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22628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22629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22630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22631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22632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22633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22634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22635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22636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22637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22638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22639</v>
      </c>
      <c r="C1325" s="153" t="s">
        <v>22640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22641</v>
      </c>
    </row>
    <row r="1326" spans="1:8" x14ac:dyDescent="0.25">
      <c r="A1326" s="73">
        <v>44755</v>
      </c>
      <c r="B1326" s="74" t="s">
        <v>22642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22643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22644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22645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22646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22647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22648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22649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22650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22651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22652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22653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22654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22655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22656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22657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22658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22659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22660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22661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22662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22663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22664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22665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22666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22667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22668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22669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22670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22671</v>
      </c>
      <c r="C1355" s="153" t="s">
        <v>19980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22672</v>
      </c>
    </row>
    <row r="1356" spans="1:8" x14ac:dyDescent="0.25">
      <c r="A1356" s="73">
        <v>44755</v>
      </c>
      <c r="B1356" s="74" t="s">
        <v>22673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22674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22675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22676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22677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22678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22679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22680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22681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22682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22683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22684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22685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22686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22687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22688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22689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22690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22691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22692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22693</v>
      </c>
      <c r="C1376" s="75" t="s">
        <v>142</v>
      </c>
      <c r="D1376" s="81">
        <v>105453.7</v>
      </c>
      <c r="E1376" s="151" t="s">
        <v>4813</v>
      </c>
      <c r="F1376" s="81">
        <v>0</v>
      </c>
      <c r="G1376" s="156">
        <f>Tabla18[[#This Row],[Importe]]-Tabla18[[#This Row],[Pagado]]</f>
        <v>105453.7</v>
      </c>
      <c r="H1376" s="75" t="s">
        <v>4814</v>
      </c>
    </row>
    <row r="1377" spans="1:8" x14ac:dyDescent="0.25">
      <c r="A1377" s="148">
        <v>44755</v>
      </c>
      <c r="B1377" s="149" t="s">
        <v>22694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22695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22696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22697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22698</v>
      </c>
      <c r="C1381" s="153" t="s">
        <v>670</v>
      </c>
      <c r="D1381" s="154">
        <v>5135.6000000000004</v>
      </c>
      <c r="E1381" s="150" t="s">
        <v>22699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22700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22701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22702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22703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22704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22705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22706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22707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22708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22709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22710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22711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22712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22713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22714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22715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22716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22717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22718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22719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22720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22721</v>
      </c>
      <c r="C1403" s="153" t="s">
        <v>91</v>
      </c>
      <c r="D1403" s="154">
        <v>6267.8</v>
      </c>
      <c r="E1403" s="150" t="s">
        <v>22401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22722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22723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22724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22725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22726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22727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22728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22729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22730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22731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22732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22733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22734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22735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22736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22737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22738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22739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22740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22741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22742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22743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22744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22745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22746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22747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22748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22749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22750</v>
      </c>
      <c r="C1432" s="75" t="s">
        <v>22751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22752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22753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22754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22755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22756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22757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22758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22759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22760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22761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22762</v>
      </c>
      <c r="C1443" s="153" t="s">
        <v>99</v>
      </c>
      <c r="D1443" s="154">
        <v>7647.2</v>
      </c>
      <c r="E1443" s="150" t="s">
        <v>22763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22764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22765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22766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22767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22768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22769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22770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22771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22772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22773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22774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22775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22776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22777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22778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22779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22780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22781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22782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22783</v>
      </c>
      <c r="C1463" s="153" t="s">
        <v>22</v>
      </c>
      <c r="D1463" s="154">
        <v>56794</v>
      </c>
      <c r="E1463" s="150" t="s">
        <v>22763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22784</v>
      </c>
      <c r="C1464" s="75" t="s">
        <v>22785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22786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22787</v>
      </c>
      <c r="C1466" s="75" t="s">
        <v>22788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22789</v>
      </c>
    </row>
    <row r="1467" spans="1:8" x14ac:dyDescent="0.25">
      <c r="A1467" s="148">
        <v>44756</v>
      </c>
      <c r="B1467" s="149" t="s">
        <v>22790</v>
      </c>
      <c r="C1467" s="153" t="s">
        <v>142</v>
      </c>
      <c r="D1467" s="154">
        <v>65012.85</v>
      </c>
      <c r="E1467" s="155" t="s">
        <v>4813</v>
      </c>
      <c r="F1467" s="154">
        <v>0</v>
      </c>
      <c r="G1467" s="156">
        <f>Tabla18[[#This Row],[Importe]]-Tabla18[[#This Row],[Pagado]]</f>
        <v>65012.85</v>
      </c>
      <c r="H1467" s="153" t="s">
        <v>4814</v>
      </c>
    </row>
    <row r="1468" spans="1:8" x14ac:dyDescent="0.25">
      <c r="A1468" s="73">
        <v>44756</v>
      </c>
      <c r="B1468" s="74" t="s">
        <v>22791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22792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22793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22794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22795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22796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22797</v>
      </c>
      <c r="C1474" s="75" t="s">
        <v>91</v>
      </c>
      <c r="D1474" s="81">
        <v>5382.3</v>
      </c>
      <c r="E1474" s="147" t="s">
        <v>22798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22799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22800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22801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22802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22803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22804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22805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22806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22807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22808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22809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22810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22811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22812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22813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22814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22815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22816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22817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22818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22819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22820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22821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22822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22823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22824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22825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22826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22827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22828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22829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22830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22831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22832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22833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22834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22835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22836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22837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22838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22839</v>
      </c>
      <c r="C1515" s="153" t="s">
        <v>19638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22840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22841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22842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22843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22844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22845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22846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22847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22848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22849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22850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22851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22852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22853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22854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22855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22856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22857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22858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22859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22860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22861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22862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22863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22864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22865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22866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22867</v>
      </c>
      <c r="C1543" s="153" t="s">
        <v>475</v>
      </c>
      <c r="D1543" s="154">
        <v>106342.39999999999</v>
      </c>
      <c r="E1543" s="150" t="s">
        <v>22868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22869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22870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22871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22872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22873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22874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22875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22876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22877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22878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22879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22880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22881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22882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47.25" x14ac:dyDescent="0.25">
      <c r="A1558" s="73">
        <v>44757</v>
      </c>
      <c r="B1558" s="74" t="s">
        <v>22883</v>
      </c>
      <c r="C1558" s="75" t="s">
        <v>116</v>
      </c>
      <c r="D1558" s="81">
        <v>8039.8</v>
      </c>
      <c r="E1558" s="147" t="s">
        <v>24620</v>
      </c>
      <c r="F1558" s="81">
        <f>4000+1000+500</f>
        <v>5500</v>
      </c>
      <c r="G1558" s="156">
        <f>Tabla18[[#This Row],[Importe]]-Tabla18[[#This Row],[Pagado]]</f>
        <v>2539.8000000000002</v>
      </c>
      <c r="H1558" s="75" t="s">
        <v>1695</v>
      </c>
    </row>
    <row r="1559" spans="1:8" x14ac:dyDescent="0.25">
      <c r="A1559" s="148">
        <v>44757</v>
      </c>
      <c r="B1559" s="149" t="s">
        <v>22884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22885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22886</v>
      </c>
      <c r="C1561" s="153" t="s">
        <v>99</v>
      </c>
      <c r="D1561" s="154">
        <v>8485.5</v>
      </c>
      <c r="E1561" s="150" t="s">
        <v>22887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22888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22889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22890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22891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22892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22893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22894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22895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22896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22897</v>
      </c>
      <c r="C1571" s="153" t="s">
        <v>22</v>
      </c>
      <c r="D1571" s="154">
        <v>75203.8</v>
      </c>
      <c r="E1571" s="150" t="s">
        <v>22868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22898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22899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22900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22901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22902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22903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22904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22905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22906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22907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x14ac:dyDescent="0.25">
      <c r="A1582" s="73">
        <v>44757</v>
      </c>
      <c r="B1582" s="74" t="s">
        <v>22908</v>
      </c>
      <c r="C1582" s="75" t="s">
        <v>592</v>
      </c>
      <c r="D1582" s="81">
        <v>42319.5</v>
      </c>
      <c r="E1582" s="151" t="s">
        <v>4813</v>
      </c>
      <c r="F1582" s="81">
        <v>10000</v>
      </c>
      <c r="G1582" s="156">
        <f>Tabla18[[#This Row],[Importe]]-Tabla18[[#This Row],[Pagado]]</f>
        <v>32319.5</v>
      </c>
      <c r="H1582" s="75" t="s">
        <v>1695</v>
      </c>
    </row>
    <row r="1583" spans="1:8" x14ac:dyDescent="0.25">
      <c r="A1583" s="148">
        <v>44757</v>
      </c>
      <c r="B1583" s="149" t="s">
        <v>22909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22910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22911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22912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22913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22914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22915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22916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22917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22918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22919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22920</v>
      </c>
      <c r="C1594" s="75" t="s">
        <v>22785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22921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22922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22923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22924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22925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22926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22927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22928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22929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22930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22931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22932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22933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22934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22935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22936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22937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22938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22939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22940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22941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22942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22943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22944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22945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22946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22947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22948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22949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22950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22951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22952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22953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22954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22955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22956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22957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22958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22959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22960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22961</v>
      </c>
      <c r="C1635" s="153" t="s">
        <v>142</v>
      </c>
      <c r="D1635" s="154">
        <v>83843.7</v>
      </c>
      <c r="E1635" s="155" t="s">
        <v>4813</v>
      </c>
      <c r="F1635" s="154">
        <v>0</v>
      </c>
      <c r="G1635" s="156">
        <f>Tabla18[[#This Row],[Importe]]-Tabla18[[#This Row],[Pagado]]</f>
        <v>83843.7</v>
      </c>
      <c r="H1635" s="153" t="s">
        <v>4814</v>
      </c>
    </row>
    <row r="1636" spans="1:8" x14ac:dyDescent="0.25">
      <c r="A1636" s="73">
        <v>44757</v>
      </c>
      <c r="B1636" s="74" t="s">
        <v>22962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22963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22964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22965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22966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22967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22968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22969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22970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22971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22972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22973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22974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22975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22976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22977</v>
      </c>
      <c r="C1651" s="153" t="s">
        <v>142</v>
      </c>
      <c r="D1651" s="154">
        <v>11248</v>
      </c>
      <c r="E1651" s="155" t="s">
        <v>4813</v>
      </c>
      <c r="F1651" s="154">
        <v>0</v>
      </c>
      <c r="G1651" s="156">
        <f>Tabla18[[#This Row],[Importe]]-Tabla18[[#This Row],[Pagado]]</f>
        <v>11248</v>
      </c>
      <c r="H1651" s="153" t="s">
        <v>4814</v>
      </c>
    </row>
    <row r="1652" spans="1:8" x14ac:dyDescent="0.25">
      <c r="A1652" s="73">
        <v>44757</v>
      </c>
      <c r="B1652" s="74" t="s">
        <v>22978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22979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22980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22981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22982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22983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22984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22985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22986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22987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22988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22989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22990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22991</v>
      </c>
      <c r="C1665" s="153" t="s">
        <v>475</v>
      </c>
      <c r="D1665" s="154">
        <v>59910.400000000001</v>
      </c>
      <c r="E1665" s="150" t="s">
        <v>22992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22993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22994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22995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22996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22997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22998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22999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23000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23001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23002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23003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23004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23005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23006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23007</v>
      </c>
    </row>
    <row r="1680" spans="1:8" x14ac:dyDescent="0.25">
      <c r="A1680" s="73">
        <v>44758</v>
      </c>
      <c r="B1680" s="74" t="s">
        <v>23008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23009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23010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23011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23012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23013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23014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23015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23016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23017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23018</v>
      </c>
      <c r="C1690" s="75" t="s">
        <v>93</v>
      </c>
      <c r="D1690" s="81">
        <v>25478.2</v>
      </c>
      <c r="E1690" s="147" t="s">
        <v>23019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23020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23021</v>
      </c>
      <c r="C1692" s="75" t="s">
        <v>99</v>
      </c>
      <c r="D1692" s="81">
        <v>15584.6</v>
      </c>
      <c r="E1692" s="147" t="s">
        <v>23022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23023</v>
      </c>
      <c r="C1693" s="153" t="s">
        <v>22</v>
      </c>
      <c r="D1693" s="154">
        <v>93056.7</v>
      </c>
      <c r="E1693" s="150" t="s">
        <v>22992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23024</v>
      </c>
      <c r="C1694" s="75" t="s">
        <v>275</v>
      </c>
      <c r="D1694" s="81">
        <v>232260.23</v>
      </c>
      <c r="E1694" s="147" t="s">
        <v>23025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23026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23027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23028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23029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23030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23031</v>
      </c>
      <c r="C1700" s="75" t="s">
        <v>142</v>
      </c>
      <c r="D1700" s="81">
        <v>30498.9</v>
      </c>
      <c r="E1700" s="151" t="s">
        <v>4813</v>
      </c>
      <c r="F1700" s="81">
        <v>0</v>
      </c>
      <c r="G1700" s="156">
        <f>Tabla18[[#This Row],[Importe]]-Tabla18[[#This Row],[Pagado]]</f>
        <v>30498.9</v>
      </c>
      <c r="H1700" s="75" t="s">
        <v>4814</v>
      </c>
    </row>
    <row r="1701" spans="1:8" x14ac:dyDescent="0.25">
      <c r="A1701" s="148">
        <v>44758</v>
      </c>
      <c r="B1701" s="149" t="s">
        <v>23032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23033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23034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23035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23036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23037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23038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23039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23040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23041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23042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23043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23044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23045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23046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23047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23048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23049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23050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23051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23052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23053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23054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x14ac:dyDescent="0.25">
      <c r="A1724" s="73">
        <v>44758</v>
      </c>
      <c r="B1724" s="74" t="s">
        <v>23055</v>
      </c>
      <c r="C1724" s="75" t="s">
        <v>414</v>
      </c>
      <c r="D1724" s="81">
        <v>534684.6</v>
      </c>
      <c r="E1724" s="151" t="s">
        <v>4813</v>
      </c>
      <c r="F1724" s="81">
        <v>0</v>
      </c>
      <c r="G1724" s="156">
        <f>Tabla18[[#This Row],[Importe]]-Tabla18[[#This Row],[Pagado]]</f>
        <v>534684.6</v>
      </c>
      <c r="H1724" s="75" t="s">
        <v>4814</v>
      </c>
    </row>
    <row r="1725" spans="1:8" x14ac:dyDescent="0.25">
      <c r="A1725" s="148">
        <v>44758</v>
      </c>
      <c r="B1725" s="149" t="s">
        <v>23056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23057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23058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23059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23060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23061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23062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23063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23064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23065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23066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23067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23068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23069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23070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23071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23072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23073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23074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23075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23076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23077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23078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23079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23080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23081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23082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23083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23084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23085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23086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23087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23088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23089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23090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23091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23092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23093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23094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23095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23096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23097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23098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23099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23100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23101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23102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23103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23104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23105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23106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23107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23108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23109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23110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23111</v>
      </c>
      <c r="C1780" s="75" t="s">
        <v>142</v>
      </c>
      <c r="D1780" s="81">
        <v>4920</v>
      </c>
      <c r="E1780" s="151" t="s">
        <v>4813</v>
      </c>
      <c r="F1780" s="81">
        <v>0</v>
      </c>
      <c r="G1780" s="156">
        <f>Tabla18[[#This Row],[Importe]]-Tabla18[[#This Row],[Pagado]]</f>
        <v>4920</v>
      </c>
      <c r="H1780" s="75" t="s">
        <v>4814</v>
      </c>
    </row>
    <row r="1781" spans="1:8" x14ac:dyDescent="0.25">
      <c r="A1781" s="148">
        <v>44758</v>
      </c>
      <c r="B1781" s="149" t="s">
        <v>23112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23113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23114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23115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23116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23117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23118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23119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23120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23121</v>
      </c>
      <c r="C1790" s="75" t="s">
        <v>475</v>
      </c>
      <c r="D1790" s="81">
        <v>69378.3</v>
      </c>
      <c r="E1790" s="147" t="s">
        <v>23122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23123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23124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23125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23126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23127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23128</v>
      </c>
      <c r="C1796" s="75" t="s">
        <v>22</v>
      </c>
      <c r="D1796" s="81">
        <v>80611.8</v>
      </c>
      <c r="E1796" s="147" t="s">
        <v>23019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23129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23130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23131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23132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23133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23134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23135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23136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23137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23138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23139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23140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23141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23142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23143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23144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23145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23146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23147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23148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23149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23150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23151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23152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23153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23154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23155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23156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23157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23158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23159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23160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23161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23162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23163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23164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23165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23166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23167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23168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23169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23170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23171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23172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23173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23174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23175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23176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23177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23178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23179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23180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23181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23182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23183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23184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23185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23186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23187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23188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23189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23190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23191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23192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23193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23194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23195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23196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23197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23198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23199</v>
      </c>
      <c r="C1867" s="153" t="s">
        <v>275</v>
      </c>
      <c r="D1867" s="154">
        <v>193215.65</v>
      </c>
      <c r="E1867" s="150" t="s">
        <v>24628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23200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23201</v>
      </c>
      <c r="C1869" s="153" t="s">
        <v>22</v>
      </c>
      <c r="D1869" s="154">
        <v>43645.2</v>
      </c>
      <c r="E1869" s="150" t="s">
        <v>23202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23203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23204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23205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23206</v>
      </c>
      <c r="C1873" s="153" t="s">
        <v>142</v>
      </c>
      <c r="D1873" s="154">
        <v>97808.75</v>
      </c>
      <c r="E1873" s="155" t="s">
        <v>4813</v>
      </c>
      <c r="F1873" s="154">
        <v>0</v>
      </c>
      <c r="G1873" s="156">
        <f>Tabla18[[#This Row],[Importe]]-Tabla18[[#This Row],[Pagado]]</f>
        <v>97808.75</v>
      </c>
      <c r="H1873" s="153" t="s">
        <v>4814</v>
      </c>
    </row>
    <row r="1874" spans="1:8" x14ac:dyDescent="0.25">
      <c r="A1874" s="73">
        <v>44760</v>
      </c>
      <c r="B1874" s="74" t="s">
        <v>23207</v>
      </c>
      <c r="C1874" s="75" t="s">
        <v>23208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23209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23210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23211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23212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23213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23214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23215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23216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23217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23218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23219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23220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23221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23222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23223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23224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23225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23226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23227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23228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23229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23230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23231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23232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23233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23234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23235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23236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23237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23238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23239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23240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23241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23242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23243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23244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23245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23246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23247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23248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23249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23250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23251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23252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23253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23254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23255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23256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23257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23258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23259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23260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23261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23262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23263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23264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23265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23266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23267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23268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23269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23270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23271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23272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23273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23274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23275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23276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23277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23278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23279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23280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23281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23282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23283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23284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23285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23286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23287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23288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23289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23290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23291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23292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23293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23294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23295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23296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23297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23298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23299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23300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23301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23302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23303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23304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23305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23306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23307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23308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23309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23310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23311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23312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23313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23314</v>
      </c>
      <c r="C1980" s="75" t="s">
        <v>93</v>
      </c>
      <c r="D1980" s="81">
        <v>11424</v>
      </c>
      <c r="E1980" s="147" t="s">
        <v>23315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23316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23317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23318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23319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23320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23321</v>
      </c>
      <c r="C1986" s="75" t="s">
        <v>142</v>
      </c>
      <c r="D1986" s="81">
        <v>70509.3</v>
      </c>
      <c r="E1986" s="151" t="s">
        <v>4813</v>
      </c>
      <c r="F1986" s="81">
        <v>0</v>
      </c>
      <c r="G1986" s="156">
        <f>Tabla18[[#This Row],[Importe]]-Tabla18[[#This Row],[Pagado]]</f>
        <v>70509.3</v>
      </c>
      <c r="H1986" s="75" t="s">
        <v>4814</v>
      </c>
    </row>
    <row r="1987" spans="1:8" x14ac:dyDescent="0.25">
      <c r="A1987" s="148">
        <v>44761</v>
      </c>
      <c r="B1987" s="149" t="s">
        <v>23322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23323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23324</v>
      </c>
      <c r="C1989" s="153" t="s">
        <v>22</v>
      </c>
      <c r="D1989" s="154">
        <v>35159.1</v>
      </c>
      <c r="E1989" s="150" t="s">
        <v>23325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23326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23327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23328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23329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23330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23331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23332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23333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23334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23335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23336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23337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23338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23339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23340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23341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23342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23343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23344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23345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23346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23347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23348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23349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23350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23351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23352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23353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23354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23355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23356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23357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23358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23359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23360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23361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23362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23363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23364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23365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23366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23367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23368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23369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23370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23371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23372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23373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23374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23375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23376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23377</v>
      </c>
    </row>
    <row r="2041" spans="1:8" x14ac:dyDescent="0.25">
      <c r="A2041" s="148">
        <v>44761</v>
      </c>
      <c r="B2041" s="149" t="s">
        <v>23378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23379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23380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23381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23382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23383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23384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23385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23386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23387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23388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23389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23390</v>
      </c>
      <c r="C2053" s="153" t="s">
        <v>475</v>
      </c>
      <c r="D2053" s="154">
        <v>88893.8</v>
      </c>
      <c r="E2053" s="150" t="s">
        <v>23315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23391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23392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23393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23394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23395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23396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23397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23398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23399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23400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23401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23402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23403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23404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23405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23406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23407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23408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23409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23410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23411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23412</v>
      </c>
      <c r="C2075" s="153" t="s">
        <v>142</v>
      </c>
      <c r="D2075" s="154">
        <v>72783.5</v>
      </c>
      <c r="E2075" s="155" t="s">
        <v>4813</v>
      </c>
      <c r="F2075" s="154">
        <v>0</v>
      </c>
      <c r="G2075" s="156">
        <f>Tabla18[[#This Row],[Importe]]-Tabla18[[#This Row],[Pagado]]</f>
        <v>72783.5</v>
      </c>
      <c r="H2075" s="153" t="s">
        <v>4814</v>
      </c>
    </row>
    <row r="2076" spans="1:8" x14ac:dyDescent="0.25">
      <c r="A2076" s="73">
        <v>44762</v>
      </c>
      <c r="B2076" s="74" t="s">
        <v>23413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23414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23415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23416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23417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23418</v>
      </c>
      <c r="C2081" s="153" t="s">
        <v>22</v>
      </c>
      <c r="D2081" s="154">
        <v>35382.400000000001</v>
      </c>
      <c r="E2081" s="150" t="s">
        <v>23315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23419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23420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23421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23422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23423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23424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23425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23426</v>
      </c>
      <c r="C2089" s="153" t="s">
        <v>23427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23428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23429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23430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23431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23432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23433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23434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23435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23436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23437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23438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23439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23440</v>
      </c>
      <c r="C2102" s="75" t="s">
        <v>23441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23442</v>
      </c>
    </row>
    <row r="2103" spans="1:8" x14ac:dyDescent="0.25">
      <c r="A2103" s="148">
        <v>44762</v>
      </c>
      <c r="B2103" s="149" t="s">
        <v>23443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23444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23445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23446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23447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23448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23449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23450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23451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23452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23453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23454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23455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23456</v>
      </c>
    </row>
    <row r="2116" spans="1:8" x14ac:dyDescent="0.25">
      <c r="A2116" s="73">
        <v>44762</v>
      </c>
      <c r="B2116" s="74" t="s">
        <v>23457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23458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23459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23460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23461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23462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23463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23464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23465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23466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23467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23468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23469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23470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23471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23472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23473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23474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23475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23476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23477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23478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23479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23480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23481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23482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23483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23484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23485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23486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23487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23488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23489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23490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23491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23492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23493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23494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23495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23496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23497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23498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23499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23500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23501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23502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23503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23504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23505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23506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23507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23508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23509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23510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23511</v>
      </c>
      <c r="C2170" s="75" t="s">
        <v>99</v>
      </c>
      <c r="D2170" s="81">
        <v>7046</v>
      </c>
      <c r="E2170" s="147" t="s">
        <v>23512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23513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23514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23515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23516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23517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23518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23519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23520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23521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23522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23523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23524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23525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23526</v>
      </c>
      <c r="C2184" s="75" t="s">
        <v>22</v>
      </c>
      <c r="D2184" s="81">
        <v>43634.6</v>
      </c>
      <c r="E2184" s="147" t="s">
        <v>23527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23528</v>
      </c>
      <c r="C2185" s="153" t="s">
        <v>142</v>
      </c>
      <c r="D2185" s="154">
        <v>40894.36</v>
      </c>
      <c r="E2185" s="155" t="s">
        <v>4813</v>
      </c>
      <c r="F2185" s="154">
        <v>0</v>
      </c>
      <c r="G2185" s="156">
        <f>Tabla18[[#This Row],[Importe]]-Tabla18[[#This Row],[Pagado]]</f>
        <v>40894.36</v>
      </c>
      <c r="H2185" s="153" t="s">
        <v>4814</v>
      </c>
    </row>
    <row r="2186" spans="1:8" x14ac:dyDescent="0.25">
      <c r="A2186" s="73">
        <v>44763</v>
      </c>
      <c r="B2186" s="74" t="s">
        <v>23529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23530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23531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23532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23533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23534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23535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23536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23537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23538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23539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23540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23541</v>
      </c>
      <c r="C2198" s="75" t="s">
        <v>22785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23542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23543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23544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23545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23546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23547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23548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23549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23550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23551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23552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23553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23554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23555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23556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23557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23558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23559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23560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23561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23562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23563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23564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23565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23566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23567</v>
      </c>
      <c r="C2224" s="75" t="s">
        <v>414</v>
      </c>
      <c r="D2224" s="81">
        <v>23488</v>
      </c>
      <c r="E2224" s="151" t="s">
        <v>4813</v>
      </c>
      <c r="F2224" s="81">
        <v>0</v>
      </c>
      <c r="G2224" s="156">
        <f>Tabla18[[#This Row],[Importe]]-Tabla18[[#This Row],[Pagado]]</f>
        <v>23488</v>
      </c>
      <c r="H2224" s="75" t="s">
        <v>4814</v>
      </c>
    </row>
    <row r="2225" spans="1:8" x14ac:dyDescent="0.25">
      <c r="A2225" s="148">
        <v>44763</v>
      </c>
      <c r="B2225" s="149" t="s">
        <v>23568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23569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23570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23571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23572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23573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23574</v>
      </c>
    </row>
    <row r="2231" spans="1:8" x14ac:dyDescent="0.25">
      <c r="A2231" s="148">
        <v>44763</v>
      </c>
      <c r="B2231" s="149" t="s">
        <v>23575</v>
      </c>
      <c r="C2231" s="153" t="s">
        <v>19638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23576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23577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23578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23579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23580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23581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23582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23583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23584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23585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23586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23587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23588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23589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23590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23591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23592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23593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23594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23595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23596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23597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23598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23599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23600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23601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23602</v>
      </c>
    </row>
    <row r="2258" spans="1:8" x14ac:dyDescent="0.25">
      <c r="A2258" s="73">
        <v>44763</v>
      </c>
      <c r="B2258" s="74" t="s">
        <v>23603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23604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23605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23606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23607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23608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23609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23610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23611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23612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23613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23614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23615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23616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23617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23618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23619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23620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23621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23622</v>
      </c>
      <c r="C2277" s="153" t="s">
        <v>99</v>
      </c>
      <c r="D2277" s="154">
        <v>8376.7999999999993</v>
      </c>
      <c r="E2277" s="150" t="s">
        <v>23623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23624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23625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23626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23627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23628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23629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23630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23631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23632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23633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23634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23635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23636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23637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23638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23639</v>
      </c>
      <c r="C2293" s="153" t="s">
        <v>142</v>
      </c>
      <c r="D2293" s="154">
        <v>69612.42</v>
      </c>
      <c r="E2293" s="155" t="s">
        <v>4813</v>
      </c>
      <c r="F2293" s="154">
        <v>0</v>
      </c>
      <c r="G2293" s="156">
        <f>Tabla18[[#This Row],[Importe]]-Tabla18[[#This Row],[Pagado]]</f>
        <v>69612.42</v>
      </c>
      <c r="H2293" s="153" t="s">
        <v>4814</v>
      </c>
    </row>
    <row r="2294" spans="1:8" x14ac:dyDescent="0.25">
      <c r="A2294" s="73">
        <v>44764</v>
      </c>
      <c r="B2294" s="74" t="s">
        <v>23640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23641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23642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23643</v>
      </c>
      <c r="C2297" s="153" t="s">
        <v>22</v>
      </c>
      <c r="D2297" s="154">
        <v>40157.699999999997</v>
      </c>
      <c r="E2297" s="150" t="s">
        <v>23644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23645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23646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23647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23648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23649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23650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23651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23652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23653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23654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23655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23656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23657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23658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23659</v>
      </c>
      <c r="C2312" s="75" t="s">
        <v>23660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23661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23662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23663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23664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23665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23666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23667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23668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23669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23670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23671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23672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23673</v>
      </c>
      <c r="C2325" s="153" t="s">
        <v>20183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23674</v>
      </c>
      <c r="C2326" s="75" t="s">
        <v>23675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23676</v>
      </c>
    </row>
    <row r="2327" spans="1:8" x14ac:dyDescent="0.25">
      <c r="A2327" s="148">
        <v>44764</v>
      </c>
      <c r="B2327" s="149" t="s">
        <v>23677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23678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23679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23680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23681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23682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23683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23684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23685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23686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23687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23688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23689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23690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23691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23692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23693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23694</v>
      </c>
      <c r="C2344" s="75" t="s">
        <v>392</v>
      </c>
      <c r="D2344" s="81">
        <v>20116.3</v>
      </c>
      <c r="E2344" s="147" t="s">
        <v>24624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23695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23696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23697</v>
      </c>
      <c r="C2347" s="153" t="s">
        <v>67</v>
      </c>
      <c r="D2347" s="154">
        <v>12254.1</v>
      </c>
      <c r="E2347" s="150" t="s">
        <v>23527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23698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23699</v>
      </c>
      <c r="C2349" s="153" t="s">
        <v>23700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23701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23702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23703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23704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23705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23706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23707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23708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23709</v>
      </c>
      <c r="C2358" s="75" t="s">
        <v>23710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23711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23712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23713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23714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23715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23716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23717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23718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23719</v>
      </c>
      <c r="C2367" s="153" t="s">
        <v>414</v>
      </c>
      <c r="D2367" s="154">
        <v>2080</v>
      </c>
      <c r="E2367" s="155" t="s">
        <v>4813</v>
      </c>
      <c r="F2367" s="154">
        <v>0</v>
      </c>
      <c r="G2367" s="156">
        <f>Tabla18[[#This Row],[Importe]]-Tabla18[[#This Row],[Pagado]]</f>
        <v>2080</v>
      </c>
      <c r="H2367" s="153" t="s">
        <v>4814</v>
      </c>
    </row>
    <row r="2368" spans="1:8" x14ac:dyDescent="0.25">
      <c r="A2368" s="73">
        <v>44764</v>
      </c>
      <c r="B2368" s="74" t="s">
        <v>23720</v>
      </c>
      <c r="C2368" s="75" t="s">
        <v>9780</v>
      </c>
      <c r="D2368" s="81">
        <v>3885</v>
      </c>
      <c r="E2368" s="151" t="s">
        <v>4813</v>
      </c>
      <c r="F2368" s="81">
        <v>0</v>
      </c>
      <c r="G2368" s="156">
        <f>Tabla18[[#This Row],[Importe]]-Tabla18[[#This Row],[Pagado]]</f>
        <v>3885</v>
      </c>
      <c r="H2368" s="75" t="s">
        <v>4814</v>
      </c>
    </row>
    <row r="2369" spans="1:8" x14ac:dyDescent="0.25">
      <c r="A2369" s="148">
        <v>44764</v>
      </c>
      <c r="B2369" s="149" t="s">
        <v>23721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23722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23723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23724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23725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23726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23727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23728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23729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23730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23731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23732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23733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23734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23735</v>
      </c>
      <c r="C2383" s="153" t="s">
        <v>475</v>
      </c>
      <c r="D2383" s="154">
        <v>83068.3</v>
      </c>
      <c r="E2383" s="150" t="s">
        <v>23736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23737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23738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23739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23740</v>
      </c>
      <c r="C2387" s="153" t="s">
        <v>93</v>
      </c>
      <c r="D2387" s="154">
        <v>19417.599999999999</v>
      </c>
      <c r="E2387" s="150" t="s">
        <v>23741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23742</v>
      </c>
      <c r="C2388" s="75" t="s">
        <v>99</v>
      </c>
      <c r="D2388" s="81">
        <v>10617.6</v>
      </c>
      <c r="E2388" s="147" t="s">
        <v>23743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23744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23745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23746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23747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23748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23749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23750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23751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23752</v>
      </c>
      <c r="C2397" s="153" t="s">
        <v>22</v>
      </c>
      <c r="D2397" s="154">
        <v>54098.8</v>
      </c>
      <c r="E2397" s="150" t="s">
        <v>23736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23753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23754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23755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23756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23757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23758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23759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23760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23761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23762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23763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23764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23765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23766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x14ac:dyDescent="0.25">
      <c r="A2412" s="73">
        <v>44765</v>
      </c>
      <c r="B2412" s="74" t="s">
        <v>23767</v>
      </c>
      <c r="C2412" s="75" t="s">
        <v>275</v>
      </c>
      <c r="D2412" s="81">
        <v>200318.15</v>
      </c>
      <c r="E2412" s="151" t="s">
        <v>24629</v>
      </c>
      <c r="F2412" s="81">
        <f>55195.47</f>
        <v>55195.47</v>
      </c>
      <c r="G2412" s="156">
        <f>Tabla18[[#This Row],[Importe]]-Tabla18[[#This Row],[Pagado]]</f>
        <v>145122.68</v>
      </c>
      <c r="H2412" s="75" t="s">
        <v>1695</v>
      </c>
    </row>
    <row r="2413" spans="1:8" x14ac:dyDescent="0.25">
      <c r="A2413" s="148">
        <v>44765</v>
      </c>
      <c r="B2413" s="149" t="s">
        <v>23768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23769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23770</v>
      </c>
      <c r="C2415" s="160" t="s">
        <v>23771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23772</v>
      </c>
    </row>
    <row r="2416" spans="1:8" x14ac:dyDescent="0.25">
      <c r="A2416" s="73">
        <v>44765</v>
      </c>
      <c r="B2416" s="74" t="s">
        <v>23773</v>
      </c>
      <c r="C2416" s="75" t="s">
        <v>142</v>
      </c>
      <c r="D2416" s="81">
        <v>111046</v>
      </c>
      <c r="E2416" s="151" t="s">
        <v>4813</v>
      </c>
      <c r="F2416" s="81">
        <v>0</v>
      </c>
      <c r="G2416" s="156">
        <f>Tabla18[[#This Row],[Importe]]-Tabla18[[#This Row],[Pagado]]</f>
        <v>111046</v>
      </c>
      <c r="H2416" s="75" t="s">
        <v>4814</v>
      </c>
    </row>
    <row r="2417" spans="1:8" x14ac:dyDescent="0.25">
      <c r="A2417" s="148">
        <v>44765</v>
      </c>
      <c r="B2417" s="149" t="s">
        <v>23774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23775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23776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23777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23778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23779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23780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23781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23782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23783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23784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23785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23786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23787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23788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23789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23790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23791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23792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23793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23794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23795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23796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23797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23798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23799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23800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23801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23802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23803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23804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23805</v>
      </c>
      <c r="C2448" s="75" t="s">
        <v>275</v>
      </c>
      <c r="D2448" s="81">
        <v>11964.8</v>
      </c>
      <c r="E2448" s="151" t="s">
        <v>4813</v>
      </c>
      <c r="F2448" s="81">
        <v>0</v>
      </c>
      <c r="G2448" s="156">
        <f>Tabla18[[#This Row],[Importe]]-Tabla18[[#This Row],[Pagado]]</f>
        <v>11964.8</v>
      </c>
      <c r="H2448" s="75" t="s">
        <v>4814</v>
      </c>
    </row>
    <row r="2449" spans="1:8" x14ac:dyDescent="0.25">
      <c r="A2449" s="148">
        <v>44765</v>
      </c>
      <c r="B2449" s="149" t="s">
        <v>23806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23807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23808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23809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23810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23811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23812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23813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23814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23815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23816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23817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23818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23819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23820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23821</v>
      </c>
      <c r="C2464" s="75" t="s">
        <v>23822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23823</v>
      </c>
    </row>
    <row r="2465" spans="1:8" x14ac:dyDescent="0.25">
      <c r="A2465" s="148">
        <v>44765</v>
      </c>
      <c r="B2465" s="149" t="s">
        <v>23824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23825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23826</v>
      </c>
      <c r="C2467" s="153" t="s">
        <v>6405</v>
      </c>
      <c r="D2467" s="154">
        <v>1.94</v>
      </c>
      <c r="E2467" s="155" t="s">
        <v>23827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23828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23829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23830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23831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23832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23833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23834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23835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23836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23837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23838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23839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23840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23841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23842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23843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23844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23845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23846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23847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23848</v>
      </c>
      <c r="C2488" s="75" t="s">
        <v>647</v>
      </c>
      <c r="D2488" s="81">
        <v>708.5</v>
      </c>
      <c r="E2488" s="151" t="s">
        <v>23849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23850</v>
      </c>
      <c r="C2489" s="153" t="s">
        <v>2139</v>
      </c>
      <c r="D2489" s="154">
        <v>1560</v>
      </c>
      <c r="E2489" s="155" t="s">
        <v>23849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23851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23852</v>
      </c>
    </row>
    <row r="2491" spans="1:8" x14ac:dyDescent="0.25">
      <c r="A2491" s="148">
        <v>44765</v>
      </c>
      <c r="B2491" s="149" t="s">
        <v>23853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23854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23855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23856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23857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23858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23859</v>
      </c>
      <c r="C2497" s="153" t="s">
        <v>142</v>
      </c>
      <c r="D2497" s="154">
        <v>3984</v>
      </c>
      <c r="E2497" s="155" t="s">
        <v>4813</v>
      </c>
      <c r="F2497" s="154">
        <v>0</v>
      </c>
      <c r="G2497" s="156">
        <f>Tabla18[[#This Row],[Importe]]-Tabla18[[#This Row],[Pagado]]</f>
        <v>3984</v>
      </c>
      <c r="H2497" s="153" t="s">
        <v>4814</v>
      </c>
    </row>
    <row r="2498" spans="1:8" x14ac:dyDescent="0.25">
      <c r="A2498" s="73">
        <v>44765</v>
      </c>
      <c r="B2498" s="74" t="s">
        <v>23860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23861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23862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23863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23864</v>
      </c>
    </row>
    <row r="2502" spans="1:8" x14ac:dyDescent="0.25">
      <c r="A2502" s="73">
        <v>44765</v>
      </c>
      <c r="B2502" s="74" t="s">
        <v>23865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23866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23867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23868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23869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23870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23871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23872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23873</v>
      </c>
      <c r="C2510" s="75" t="s">
        <v>275</v>
      </c>
      <c r="D2510" s="81">
        <v>51373.75</v>
      </c>
      <c r="E2510" s="151" t="s">
        <v>4813</v>
      </c>
      <c r="F2510" s="81">
        <v>0</v>
      </c>
      <c r="G2510" s="156">
        <f>Tabla18[[#This Row],[Importe]]-Tabla18[[#This Row],[Pagado]]</f>
        <v>51373.75</v>
      </c>
      <c r="H2510" s="75" t="s">
        <v>4814</v>
      </c>
    </row>
    <row r="2511" spans="1:8" x14ac:dyDescent="0.25">
      <c r="A2511" s="148">
        <v>44765</v>
      </c>
      <c r="B2511" s="149" t="s">
        <v>23874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23875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23876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23877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23878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23879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23880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23881</v>
      </c>
      <c r="C2518" s="75" t="s">
        <v>475</v>
      </c>
      <c r="D2518" s="81">
        <v>76743.600000000006</v>
      </c>
      <c r="E2518" s="147" t="s">
        <v>23882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23883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23884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23885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23886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23887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23888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23889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23890</v>
      </c>
      <c r="C2526" s="75" t="s">
        <v>22</v>
      </c>
      <c r="D2526" s="81">
        <v>65367.4</v>
      </c>
      <c r="E2526" s="147" t="s">
        <v>23623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23891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23892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23893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23894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23895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23896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23897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23898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23899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23900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23901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23902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23903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23904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23905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23906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23907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23908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23909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23910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23911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23912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23913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23914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23915</v>
      </c>
      <c r="C2551" s="153" t="s">
        <v>275</v>
      </c>
      <c r="D2551" s="154">
        <v>58100.2</v>
      </c>
      <c r="E2551" s="155" t="s">
        <v>4813</v>
      </c>
      <c r="F2551" s="154">
        <v>0</v>
      </c>
      <c r="G2551" s="156">
        <f>Tabla18[[#This Row],[Importe]]-Tabla18[[#This Row],[Pagado]]</f>
        <v>58100.2</v>
      </c>
      <c r="H2551" s="153" t="s">
        <v>4814</v>
      </c>
    </row>
    <row r="2552" spans="1:8" x14ac:dyDescent="0.25">
      <c r="A2552" s="73">
        <v>44766</v>
      </c>
      <c r="B2552" s="74" t="s">
        <v>23916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23917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23918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23919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23920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23921</v>
      </c>
    </row>
    <row r="2557" spans="1:8" x14ac:dyDescent="0.25">
      <c r="A2557" s="148">
        <v>44767</v>
      </c>
      <c r="B2557" s="149" t="s">
        <v>23922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23921</v>
      </c>
    </row>
    <row r="2558" spans="1:8" ht="31.5" x14ac:dyDescent="0.25">
      <c r="A2558" s="73">
        <v>44767</v>
      </c>
      <c r="B2558" s="74" t="s">
        <v>23923</v>
      </c>
      <c r="C2558" s="75" t="s">
        <v>475</v>
      </c>
      <c r="D2558" s="81">
        <v>165831.79999999999</v>
      </c>
      <c r="E2558" s="147" t="s">
        <v>23924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23925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23926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23927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23928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23929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23930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23931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23932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23933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23934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23935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23936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23937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23938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23939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23940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23941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23942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23943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23944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23945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23946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23947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23948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23949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23950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23951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23952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23953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23954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23955</v>
      </c>
      <c r="C2589" s="153" t="s">
        <v>23956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23957</v>
      </c>
    </row>
    <row r="2590" spans="1:8" x14ac:dyDescent="0.25">
      <c r="A2590" s="73">
        <v>44767</v>
      </c>
      <c r="B2590" s="74" t="s">
        <v>23958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23959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23960</v>
      </c>
      <c r="C2592" s="75" t="s">
        <v>22</v>
      </c>
      <c r="D2592" s="81">
        <v>52491.199999999997</v>
      </c>
      <c r="E2592" s="147" t="s">
        <v>23961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23962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23963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23964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23965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23966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23967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23968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23969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23970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23971</v>
      </c>
      <c r="C2602" s="75" t="s">
        <v>275</v>
      </c>
      <c r="D2602" s="81">
        <v>105255.69</v>
      </c>
      <c r="E2602" s="151" t="s">
        <v>4813</v>
      </c>
      <c r="F2602" s="81">
        <v>0</v>
      </c>
      <c r="G2602" s="156">
        <f>Tabla18[[#This Row],[Importe]]-Tabla18[[#This Row],[Pagado]]</f>
        <v>105255.69</v>
      </c>
      <c r="H2602" s="75" t="s">
        <v>4814</v>
      </c>
    </row>
    <row r="2603" spans="1:8" x14ac:dyDescent="0.25">
      <c r="A2603" s="148">
        <v>44767</v>
      </c>
      <c r="B2603" s="149" t="s">
        <v>23972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23973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23974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23975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23976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23977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23978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23979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23980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23981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23982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23983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23984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23985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23986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23987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23988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23989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23990</v>
      </c>
      <c r="C2621" s="153" t="s">
        <v>142</v>
      </c>
      <c r="D2621" s="154">
        <v>26094.639999999999</v>
      </c>
      <c r="E2621" s="155" t="s">
        <v>4813</v>
      </c>
      <c r="F2621" s="154">
        <v>0</v>
      </c>
      <c r="G2621" s="156">
        <f>Tabla18[[#This Row],[Importe]]-Tabla18[[#This Row],[Pagado]]</f>
        <v>26094.639999999999</v>
      </c>
      <c r="H2621" s="153" t="s">
        <v>4814</v>
      </c>
    </row>
    <row r="2622" spans="1:8" x14ac:dyDescent="0.25">
      <c r="A2622" s="73">
        <v>44767</v>
      </c>
      <c r="B2622" s="74" t="s">
        <v>23991</v>
      </c>
      <c r="C2622" s="75" t="s">
        <v>414</v>
      </c>
      <c r="D2622" s="81">
        <v>25620</v>
      </c>
      <c r="E2622" s="151" t="s">
        <v>4813</v>
      </c>
      <c r="F2622" s="81">
        <v>0</v>
      </c>
      <c r="G2622" s="156">
        <f>Tabla18[[#This Row],[Importe]]-Tabla18[[#This Row],[Pagado]]</f>
        <v>25620</v>
      </c>
      <c r="H2622" s="75" t="s">
        <v>4814</v>
      </c>
    </row>
    <row r="2623" spans="1:8" x14ac:dyDescent="0.25">
      <c r="A2623" s="148">
        <v>44767</v>
      </c>
      <c r="B2623" s="149" t="s">
        <v>23992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23993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23994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23995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23996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23997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23998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23999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24000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24001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24002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24003</v>
      </c>
    </row>
    <row r="2634" spans="1:8" x14ac:dyDescent="0.25">
      <c r="A2634" s="73">
        <v>44767</v>
      </c>
      <c r="B2634" s="74" t="s">
        <v>24004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24005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24006</v>
      </c>
      <c r="C2636" s="75" t="s">
        <v>142</v>
      </c>
      <c r="D2636" s="81">
        <v>6990.16</v>
      </c>
      <c r="E2636" s="151" t="s">
        <v>4813</v>
      </c>
      <c r="F2636" s="81">
        <v>0</v>
      </c>
      <c r="G2636" s="156">
        <f>Tabla18[[#This Row],[Importe]]-Tabla18[[#This Row],[Pagado]]</f>
        <v>6990.16</v>
      </c>
      <c r="H2636" s="75" t="s">
        <v>4814</v>
      </c>
    </row>
    <row r="2637" spans="1:8" x14ac:dyDescent="0.25">
      <c r="A2637" s="148">
        <v>44767</v>
      </c>
      <c r="B2637" s="149" t="s">
        <v>24007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24008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24009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24010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24011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24012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24013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24014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24015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24016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24017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24018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24019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24020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24021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24022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24023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24024</v>
      </c>
      <c r="C2654" s="75" t="s">
        <v>440</v>
      </c>
      <c r="D2654" s="81">
        <v>5524.44</v>
      </c>
      <c r="E2654" s="151" t="s">
        <v>4813</v>
      </c>
      <c r="F2654" s="81">
        <v>0</v>
      </c>
      <c r="G2654" s="156">
        <f>Tabla18[[#This Row],[Importe]]-Tabla18[[#This Row],[Pagado]]</f>
        <v>5524.44</v>
      </c>
      <c r="H2654" s="75" t="s">
        <v>4814</v>
      </c>
    </row>
    <row r="2655" spans="1:8" x14ac:dyDescent="0.25">
      <c r="A2655" s="148">
        <v>44767</v>
      </c>
      <c r="B2655" s="149" t="s">
        <v>24025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24026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24027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24028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24029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24030</v>
      </c>
      <c r="C2660" s="75" t="s">
        <v>1339</v>
      </c>
      <c r="D2660" s="81">
        <v>5053.5</v>
      </c>
      <c r="E2660" s="151" t="s">
        <v>23827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24031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24032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24033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24034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24035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24036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24037</v>
      </c>
      <c r="C2667" s="153" t="s">
        <v>6273</v>
      </c>
      <c r="D2667" s="154">
        <v>3120</v>
      </c>
      <c r="E2667" s="155" t="s">
        <v>4813</v>
      </c>
      <c r="F2667" s="154">
        <v>0</v>
      </c>
      <c r="G2667" s="156">
        <f>Tabla18[[#This Row],[Importe]]-Tabla18[[#This Row],[Pagado]]</f>
        <v>3120</v>
      </c>
      <c r="H2667" s="153" t="s">
        <v>4814</v>
      </c>
    </row>
    <row r="2668" spans="1:8" x14ac:dyDescent="0.25">
      <c r="A2668" s="73">
        <v>44767</v>
      </c>
      <c r="B2668" s="74" t="s">
        <v>24038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24039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24040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24041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24042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24043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24044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24045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24046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24047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24048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24049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24050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24051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24052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24053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24054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24055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24056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24057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24058</v>
      </c>
      <c r="C2688" s="75" t="s">
        <v>22</v>
      </c>
      <c r="D2688" s="81">
        <v>37290</v>
      </c>
      <c r="E2688" s="147" t="s">
        <v>24059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24060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24061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24062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24063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24064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24065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24066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24067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24068</v>
      </c>
      <c r="C2697" s="153" t="s">
        <v>22785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24069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24070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24071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24072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24073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24074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24075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24076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24077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24078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24079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24080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24081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24082</v>
      </c>
      <c r="C2711" s="153" t="s">
        <v>681</v>
      </c>
      <c r="D2711" s="154">
        <v>10.42</v>
      </c>
      <c r="E2711" s="155" t="s">
        <v>24083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24084</v>
      </c>
      <c r="C2712" s="75" t="s">
        <v>414</v>
      </c>
      <c r="D2712" s="81">
        <v>151149.6</v>
      </c>
      <c r="E2712" s="151" t="s">
        <v>4813</v>
      </c>
      <c r="F2712" s="81">
        <v>0</v>
      </c>
      <c r="G2712" s="156">
        <f>Tabla18[[#This Row],[Importe]]-Tabla18[[#This Row],[Pagado]]</f>
        <v>151149.6</v>
      </c>
      <c r="H2712" s="75" t="s">
        <v>4814</v>
      </c>
    </row>
    <row r="2713" spans="1:8" x14ac:dyDescent="0.25">
      <c r="A2713" s="148">
        <v>44768</v>
      </c>
      <c r="B2713" s="149" t="s">
        <v>24085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24086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24087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24088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24089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24090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24091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24092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24093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24094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24095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24096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24097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24098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24099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24100</v>
      </c>
      <c r="C2728" s="75" t="s">
        <v>21814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24101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24102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24103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24104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24105</v>
      </c>
      <c r="C2733" s="160" t="s">
        <v>24106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24107</v>
      </c>
    </row>
    <row r="2734" spans="1:8" x14ac:dyDescent="0.25">
      <c r="A2734" s="73">
        <v>44768</v>
      </c>
      <c r="B2734" s="74" t="s">
        <v>24108</v>
      </c>
      <c r="C2734" s="75" t="s">
        <v>142</v>
      </c>
      <c r="D2734" s="81">
        <v>97965.58</v>
      </c>
      <c r="E2734" s="151" t="s">
        <v>4813</v>
      </c>
      <c r="F2734" s="81">
        <v>0</v>
      </c>
      <c r="G2734" s="156">
        <f>Tabla18[[#This Row],[Importe]]-Tabla18[[#This Row],[Pagado]]</f>
        <v>97965.58</v>
      </c>
      <c r="H2734" s="75" t="s">
        <v>4814</v>
      </c>
    </row>
    <row r="2735" spans="1:8" x14ac:dyDescent="0.25">
      <c r="A2735" s="148">
        <v>44768</v>
      </c>
      <c r="B2735" s="149" t="s">
        <v>24109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24110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24111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24112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24113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24114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24115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24116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24117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24118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24119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24120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24121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24122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24123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24124</v>
      </c>
      <c r="C2750" s="75" t="s">
        <v>275</v>
      </c>
      <c r="D2750" s="81">
        <v>142567.1</v>
      </c>
      <c r="E2750" s="151" t="s">
        <v>4813</v>
      </c>
      <c r="F2750" s="81">
        <v>0</v>
      </c>
      <c r="G2750" s="156">
        <f>Tabla18[[#This Row],[Importe]]-Tabla18[[#This Row],[Pagado]]</f>
        <v>142567.1</v>
      </c>
      <c r="H2750" s="75" t="s">
        <v>4814</v>
      </c>
    </row>
    <row r="2751" spans="1:8" x14ac:dyDescent="0.25">
      <c r="A2751" s="148">
        <v>44768</v>
      </c>
      <c r="B2751" s="149" t="s">
        <v>24125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24126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24127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24128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24129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24130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24131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24132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24133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24134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24135</v>
      </c>
      <c r="C2761" s="153" t="s">
        <v>475</v>
      </c>
      <c r="D2761" s="154">
        <v>59453</v>
      </c>
      <c r="E2761" s="150" t="s">
        <v>24136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24137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24138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24139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24140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24141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24142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24143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24144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24145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24146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24147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24148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24149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24150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24151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24152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24153</v>
      </c>
      <c r="C2778" s="75" t="s">
        <v>21628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24154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24155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24156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24157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24158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24159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24160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24161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24162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24163</v>
      </c>
      <c r="C2788" s="75" t="s">
        <v>275</v>
      </c>
      <c r="D2788" s="81">
        <v>98325</v>
      </c>
      <c r="E2788" s="151" t="s">
        <v>4813</v>
      </c>
      <c r="F2788" s="81">
        <v>0</v>
      </c>
      <c r="G2788" s="156">
        <f>Tabla18[[#This Row],[Importe]]-Tabla18[[#This Row],[Pagado]]</f>
        <v>98325</v>
      </c>
      <c r="H2788" s="75" t="s">
        <v>4814</v>
      </c>
    </row>
    <row r="2789" spans="1:8" x14ac:dyDescent="0.25">
      <c r="A2789" s="148">
        <v>44769</v>
      </c>
      <c r="B2789" s="149" t="s">
        <v>24164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24165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24166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24167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24168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24169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x14ac:dyDescent="0.25">
      <c r="A2795" s="148">
        <v>44769</v>
      </c>
      <c r="B2795" s="149" t="s">
        <v>24170</v>
      </c>
      <c r="C2795" s="153" t="s">
        <v>133</v>
      </c>
      <c r="D2795" s="154">
        <v>30375.200000000001</v>
      </c>
      <c r="E2795" s="155" t="s">
        <v>4813</v>
      </c>
      <c r="F2795" s="154">
        <v>1000</v>
      </c>
      <c r="G2795" s="156">
        <f>Tabla18[[#This Row],[Importe]]-Tabla18[[#This Row],[Pagado]]</f>
        <v>29375.200000000001</v>
      </c>
      <c r="H2795" s="153" t="s">
        <v>1695</v>
      </c>
    </row>
    <row r="2796" spans="1:8" x14ac:dyDescent="0.25">
      <c r="A2796" s="73">
        <v>44769</v>
      </c>
      <c r="B2796" s="74" t="s">
        <v>24171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24172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24173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24174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24175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24176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24177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24178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24179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24180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24181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24182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24183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24184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24185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24186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24187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24188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24189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24190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24191</v>
      </c>
      <c r="C2816" s="75" t="s">
        <v>414</v>
      </c>
      <c r="D2816" s="81">
        <v>26918</v>
      </c>
      <c r="E2816" s="151" t="s">
        <v>4813</v>
      </c>
      <c r="F2816" s="81">
        <v>0</v>
      </c>
      <c r="G2816" s="156">
        <f>Tabla18[[#This Row],[Importe]]-Tabla18[[#This Row],[Pagado]]</f>
        <v>26918</v>
      </c>
      <c r="H2816" s="75" t="s">
        <v>4814</v>
      </c>
    </row>
    <row r="2817" spans="1:8" x14ac:dyDescent="0.25">
      <c r="A2817" s="148">
        <v>44769</v>
      </c>
      <c r="B2817" s="149" t="s">
        <v>24192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24193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24194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24195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24196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24197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24198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24199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24200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24201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24202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24203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24204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24205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24206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24207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24208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24209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24210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24211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24212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24213</v>
      </c>
      <c r="C2838" s="75" t="s">
        <v>142</v>
      </c>
      <c r="D2838" s="81">
        <v>10947.2</v>
      </c>
      <c r="E2838" s="151" t="s">
        <v>4813</v>
      </c>
      <c r="F2838" s="81">
        <v>0</v>
      </c>
      <c r="G2838" s="156">
        <f>Tabla18[[#This Row],[Importe]]-Tabla18[[#This Row],[Pagado]]</f>
        <v>10947.2</v>
      </c>
      <c r="H2838" s="75" t="s">
        <v>4814</v>
      </c>
    </row>
    <row r="2839" spans="1:8" x14ac:dyDescent="0.25">
      <c r="A2839" s="148">
        <v>44769</v>
      </c>
      <c r="B2839" s="149" t="s">
        <v>24214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24215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24216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24217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24218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24219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24220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24221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24222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24223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24224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24225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24226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24227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24228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24229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24230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24231</v>
      </c>
      <c r="C2856" s="75" t="s">
        <v>475</v>
      </c>
      <c r="D2856" s="81">
        <v>90888.1</v>
      </c>
      <c r="E2856" s="147" t="s">
        <v>24232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24233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24234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24235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24236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24237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24238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24239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24240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24241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24242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24243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24244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24245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24246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24247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24248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24249</v>
      </c>
      <c r="C2873" s="153" t="s">
        <v>93</v>
      </c>
      <c r="D2873" s="154">
        <v>10468.799999999999</v>
      </c>
      <c r="E2873" s="150" t="s">
        <v>24232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24250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24251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24252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24253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24254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24255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24256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24257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24258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24259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24260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24261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24262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24263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24264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24265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24266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24267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24268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24269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24270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24271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24272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24273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24274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x14ac:dyDescent="0.25">
      <c r="A2899" s="148">
        <v>44770</v>
      </c>
      <c r="B2899" s="149" t="s">
        <v>24275</v>
      </c>
      <c r="C2899" s="153" t="s">
        <v>275</v>
      </c>
      <c r="D2899" s="154">
        <v>222178.99</v>
      </c>
      <c r="E2899" s="155" t="s">
        <v>4813</v>
      </c>
      <c r="F2899" s="154">
        <v>0</v>
      </c>
      <c r="G2899" s="156">
        <f>Tabla18[[#This Row],[Importe]]-Tabla18[[#This Row],[Pagado]]</f>
        <v>222178.99</v>
      </c>
      <c r="H2899" s="153" t="s">
        <v>4814</v>
      </c>
    </row>
    <row r="2900" spans="1:8" x14ac:dyDescent="0.25">
      <c r="A2900" s="73">
        <v>44770</v>
      </c>
      <c r="B2900" s="74" t="s">
        <v>24276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24277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24278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24279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24280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24281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24282</v>
      </c>
      <c r="C2906" s="75" t="s">
        <v>142</v>
      </c>
      <c r="D2906" s="81">
        <v>29495.85</v>
      </c>
      <c r="E2906" s="151" t="s">
        <v>4813</v>
      </c>
      <c r="F2906" s="81">
        <v>0</v>
      </c>
      <c r="G2906" s="156">
        <f>Tabla18[[#This Row],[Importe]]-Tabla18[[#This Row],[Pagado]]</f>
        <v>29495.85</v>
      </c>
      <c r="H2906" s="75" t="s">
        <v>4814</v>
      </c>
    </row>
    <row r="2907" spans="1:8" ht="31.5" x14ac:dyDescent="0.25">
      <c r="A2907" s="148">
        <v>44770</v>
      </c>
      <c r="B2907" s="149" t="s">
        <v>24283</v>
      </c>
      <c r="C2907" s="153" t="s">
        <v>670</v>
      </c>
      <c r="D2907" s="154">
        <v>4920.3</v>
      </c>
      <c r="E2907" s="150" t="s">
        <v>24284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24285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24286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24287</v>
      </c>
      <c r="C2910" s="75" t="s">
        <v>24288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24289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24290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24291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24292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24293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24294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24295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24296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24297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24298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24299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24300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24301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24302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24303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24304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24305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24306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24307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24308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x14ac:dyDescent="0.25">
      <c r="A2931" s="148">
        <v>44770</v>
      </c>
      <c r="B2931" s="149" t="s">
        <v>24309</v>
      </c>
      <c r="C2931" s="153" t="s">
        <v>392</v>
      </c>
      <c r="D2931" s="154">
        <v>21790.2</v>
      </c>
      <c r="E2931" s="155" t="s">
        <v>24629</v>
      </c>
      <c r="F2931" s="154">
        <f>20000</f>
        <v>20000</v>
      </c>
      <c r="G2931" s="156">
        <f>Tabla18[[#This Row],[Importe]]-Tabla18[[#This Row],[Pagado]]</f>
        <v>1790.2000000000007</v>
      </c>
      <c r="H2931" s="153" t="s">
        <v>1695</v>
      </c>
    </row>
    <row r="2932" spans="1:8" x14ac:dyDescent="0.25">
      <c r="A2932" s="73">
        <v>44770</v>
      </c>
      <c r="B2932" s="74" t="s">
        <v>24310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24311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24312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24313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24314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24315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24316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24317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24318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24319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24320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24321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24322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24323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24324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24325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24326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24327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24328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24329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24330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24331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24332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24333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24334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24335</v>
      </c>
      <c r="C2957" s="153" t="s">
        <v>475</v>
      </c>
      <c r="D2957" s="154">
        <v>31224.6</v>
      </c>
      <c r="E2957" s="150" t="s">
        <v>24336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24337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24338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24339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24340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24341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24342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24343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24344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24345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24346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24347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24348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24349</v>
      </c>
      <c r="C2970" s="75" t="s">
        <v>93</v>
      </c>
      <c r="D2970" s="81">
        <v>10155.9</v>
      </c>
      <c r="E2970" s="147" t="s">
        <v>24621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24350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24351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24352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24353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24354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24355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24356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24357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24358</v>
      </c>
      <c r="C2979" s="153" t="s">
        <v>24359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24360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24361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24362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24363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24364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24365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24366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24367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24368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24369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24370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24371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24372</v>
      </c>
      <c r="C2992" s="75" t="s">
        <v>10157</v>
      </c>
      <c r="D2992" s="81">
        <v>21795.3</v>
      </c>
      <c r="E2992" s="151" t="s">
        <v>24373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24374</v>
      </c>
      <c r="C2993" s="153" t="s">
        <v>22</v>
      </c>
      <c r="D2993" s="154">
        <v>46038</v>
      </c>
      <c r="E2993" s="150" t="s">
        <v>24336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24375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24376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24377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24378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24379</v>
      </c>
      <c r="C2998" s="75" t="s">
        <v>24380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24381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24382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24383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24384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24385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24386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24387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24388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24389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24390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24391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24392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24393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24394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24395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24396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24397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24398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24399</v>
      </c>
      <c r="C3017" s="153" t="s">
        <v>275</v>
      </c>
      <c r="D3017" s="154">
        <v>19624.400000000001</v>
      </c>
      <c r="E3017" s="155" t="s">
        <v>4813</v>
      </c>
      <c r="F3017" s="154">
        <v>0</v>
      </c>
      <c r="G3017" s="156">
        <f>Tabla18[[#This Row],[Importe]]-Tabla18[[#This Row],[Pagado]]</f>
        <v>19624.400000000001</v>
      </c>
      <c r="H3017" s="153" t="s">
        <v>4814</v>
      </c>
    </row>
    <row r="3018" spans="1:8" x14ac:dyDescent="0.25">
      <c r="A3018" s="73">
        <v>44771</v>
      </c>
      <c r="B3018" s="74" t="s">
        <v>24400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24401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24402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24403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24404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24405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24406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24407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24408</v>
      </c>
      <c r="C3026" s="75" t="s">
        <v>142</v>
      </c>
      <c r="D3026" s="81">
        <v>9222</v>
      </c>
      <c r="E3026" s="151" t="s">
        <v>4813</v>
      </c>
      <c r="F3026" s="81">
        <v>0</v>
      </c>
      <c r="G3026" s="156">
        <f>Tabla18[[#This Row],[Importe]]-Tabla18[[#This Row],[Pagado]]</f>
        <v>9222</v>
      </c>
      <c r="H3026" s="75" t="s">
        <v>4814</v>
      </c>
    </row>
    <row r="3027" spans="1:8" x14ac:dyDescent="0.25">
      <c r="A3027" s="148">
        <v>44771</v>
      </c>
      <c r="B3027" s="149" t="s">
        <v>24409</v>
      </c>
      <c r="C3027" s="153" t="s">
        <v>19638</v>
      </c>
      <c r="D3027" s="154">
        <v>2658.2</v>
      </c>
      <c r="E3027" s="155" t="s">
        <v>4813</v>
      </c>
      <c r="F3027" s="154">
        <v>0</v>
      </c>
      <c r="G3027" s="156">
        <f>Tabla18[[#This Row],[Importe]]-Tabla18[[#This Row],[Pagado]]</f>
        <v>2658.2</v>
      </c>
      <c r="H3027" s="153" t="s">
        <v>4814</v>
      </c>
    </row>
    <row r="3028" spans="1:8" x14ac:dyDescent="0.25">
      <c r="A3028" s="73">
        <v>44771</v>
      </c>
      <c r="B3028" s="74" t="s">
        <v>24410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24411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24412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24413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24414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24415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24416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24417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24418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24419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24420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24421</v>
      </c>
      <c r="C3039" s="153" t="s">
        <v>275</v>
      </c>
      <c r="D3039" s="154">
        <v>175487</v>
      </c>
      <c r="E3039" s="155" t="s">
        <v>4813</v>
      </c>
      <c r="F3039" s="154">
        <v>0</v>
      </c>
      <c r="G3039" s="156">
        <f>Tabla18[[#This Row],[Importe]]-Tabla18[[#This Row],[Pagado]]</f>
        <v>175487</v>
      </c>
      <c r="H3039" s="153" t="s">
        <v>4814</v>
      </c>
    </row>
    <row r="3040" spans="1:8" x14ac:dyDescent="0.25">
      <c r="A3040" s="73">
        <v>44771</v>
      </c>
      <c r="B3040" s="74" t="s">
        <v>24422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24423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24424</v>
      </c>
      <c r="C3042" s="75" t="s">
        <v>19880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24425</v>
      </c>
    </row>
    <row r="3043" spans="1:8" x14ac:dyDescent="0.25">
      <c r="A3043" s="148">
        <v>44771</v>
      </c>
      <c r="B3043" s="149" t="s">
        <v>24426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24427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24428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24429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24430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24431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24432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24433</v>
      </c>
      <c r="C3050" s="75" t="s">
        <v>421</v>
      </c>
      <c r="D3050" s="81">
        <v>11546</v>
      </c>
      <c r="E3050" s="151" t="s">
        <v>24373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24434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24435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24436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24437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24438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24439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24440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24441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24442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24443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24444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24445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24446</v>
      </c>
      <c r="C3063" s="153" t="s">
        <v>142</v>
      </c>
      <c r="D3063" s="154">
        <v>73071.5</v>
      </c>
      <c r="E3063" s="155" t="s">
        <v>4813</v>
      </c>
      <c r="F3063" s="154">
        <v>0</v>
      </c>
      <c r="G3063" s="156">
        <f>Tabla18[[#This Row],[Importe]]-Tabla18[[#This Row],[Pagado]]</f>
        <v>73071.5</v>
      </c>
      <c r="H3063" s="153" t="s">
        <v>4814</v>
      </c>
    </row>
    <row r="3064" spans="1:8" x14ac:dyDescent="0.25">
      <c r="A3064" s="73">
        <v>44771</v>
      </c>
      <c r="B3064" s="74" t="s">
        <v>24447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24448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24449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24450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24451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24452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24453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24454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24455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24456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24457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24458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24459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24460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24461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24462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24463</v>
      </c>
      <c r="C3080" s="75" t="s">
        <v>93</v>
      </c>
      <c r="D3080" s="81">
        <v>24533.4</v>
      </c>
      <c r="E3080" s="147" t="s">
        <v>24625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24464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24465</v>
      </c>
      <c r="C3082" s="75" t="s">
        <v>99</v>
      </c>
      <c r="D3082" s="81">
        <v>9036.7999999999993</v>
      </c>
      <c r="E3082" s="147" t="s">
        <v>24626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24466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24467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24468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24469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24470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24471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24472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24473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24474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24475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24476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24477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24478</v>
      </c>
      <c r="C3095" s="153" t="s">
        <v>22</v>
      </c>
      <c r="D3095" s="154">
        <v>70838.5</v>
      </c>
      <c r="E3095" s="150" t="s">
        <v>24622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24479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24480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24481</v>
      </c>
      <c r="C3098" s="75" t="s">
        <v>24482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24483</v>
      </c>
    </row>
    <row r="3099" spans="1:8" x14ac:dyDescent="0.25">
      <c r="A3099" s="148">
        <v>44772</v>
      </c>
      <c r="B3099" s="149" t="s">
        <v>24484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24485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24486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24487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24488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24489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24490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24491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24492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24493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24494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24495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24496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x14ac:dyDescent="0.25">
      <c r="A3112" s="73">
        <v>44772</v>
      </c>
      <c r="B3112" s="74" t="s">
        <v>24497</v>
      </c>
      <c r="C3112" s="75" t="s">
        <v>275</v>
      </c>
      <c r="D3112" s="81">
        <v>194560.6</v>
      </c>
      <c r="E3112" s="151" t="s">
        <v>4813</v>
      </c>
      <c r="F3112" s="81">
        <v>0</v>
      </c>
      <c r="G3112" s="156">
        <f>Tabla18[[#This Row],[Importe]]-Tabla18[[#This Row],[Pagado]]</f>
        <v>194560.6</v>
      </c>
      <c r="H3112" s="75" t="s">
        <v>4814</v>
      </c>
    </row>
    <row r="3113" spans="1:8" x14ac:dyDescent="0.25">
      <c r="A3113" s="148">
        <v>44772</v>
      </c>
      <c r="B3113" s="149" t="s">
        <v>24498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24499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24500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24501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24502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24503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24504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24505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24506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24507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24508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24509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24510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24511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24512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24513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24514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24515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24516</v>
      </c>
      <c r="C3131" s="153" t="s">
        <v>24288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24517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24518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24519</v>
      </c>
      <c r="C3134" s="75" t="s">
        <v>396</v>
      </c>
      <c r="D3134" s="81">
        <v>14070.7</v>
      </c>
      <c r="E3134" s="151" t="s">
        <v>24083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24520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24521</v>
      </c>
      <c r="C3136" s="75" t="s">
        <v>31</v>
      </c>
      <c r="D3136" s="81">
        <v>0</v>
      </c>
      <c r="E3136" s="151" t="s">
        <v>4813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24522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24523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x14ac:dyDescent="0.25">
      <c r="A3139" s="148">
        <v>44772</v>
      </c>
      <c r="B3139" s="149" t="s">
        <v>24524</v>
      </c>
      <c r="C3139" s="153" t="s">
        <v>670</v>
      </c>
      <c r="D3139" s="154">
        <v>4627.7</v>
      </c>
      <c r="E3139" s="155" t="s">
        <v>24525</v>
      </c>
      <c r="F3139" s="154">
        <v>2000</v>
      </c>
      <c r="G3139" s="156">
        <f>Tabla18[[#This Row],[Importe]]-Tabla18[[#This Row],[Pagado]]</f>
        <v>2627.7</v>
      </c>
      <c r="H3139" s="153" t="s">
        <v>1695</v>
      </c>
    </row>
    <row r="3140" spans="1:8" x14ac:dyDescent="0.25">
      <c r="A3140" s="73">
        <v>44772</v>
      </c>
      <c r="B3140" s="74" t="s">
        <v>24526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24527</v>
      </c>
      <c r="C3141" s="153" t="s">
        <v>233</v>
      </c>
      <c r="D3141" s="154">
        <v>0</v>
      </c>
      <c r="E3141" s="155" t="s">
        <v>4813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24528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24529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24530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24531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24532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24533</v>
      </c>
      <c r="C3147" s="153" t="s">
        <v>142</v>
      </c>
      <c r="D3147" s="154">
        <v>78511.600000000006</v>
      </c>
      <c r="E3147" s="155" t="s">
        <v>4813</v>
      </c>
      <c r="F3147" s="154">
        <v>0</v>
      </c>
      <c r="G3147" s="156">
        <f>Tabla18[[#This Row],[Importe]]-Tabla18[[#This Row],[Pagado]]</f>
        <v>78511.600000000006</v>
      </c>
      <c r="H3147" s="153" t="s">
        <v>4814</v>
      </c>
    </row>
    <row r="3148" spans="1:8" x14ac:dyDescent="0.25">
      <c r="A3148" s="73">
        <v>44772</v>
      </c>
      <c r="B3148" s="74" t="s">
        <v>24534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24535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24536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24537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24538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24539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24540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24541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24542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24543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24544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24545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24546</v>
      </c>
      <c r="C3160" s="75" t="s">
        <v>19028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24547</v>
      </c>
    </row>
    <row r="3161" spans="1:8" x14ac:dyDescent="0.25">
      <c r="A3161" s="148">
        <v>44772</v>
      </c>
      <c r="B3161" s="149" t="s">
        <v>24548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24549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24550</v>
      </c>
      <c r="C3163" s="153" t="s">
        <v>414</v>
      </c>
      <c r="D3163" s="154">
        <v>26935.200000000001</v>
      </c>
      <c r="E3163" s="155" t="s">
        <v>4813</v>
      </c>
      <c r="F3163" s="154">
        <v>0</v>
      </c>
      <c r="G3163" s="156">
        <f>Tabla18[[#This Row],[Importe]]-Tabla18[[#This Row],[Pagado]]</f>
        <v>26935.200000000001</v>
      </c>
      <c r="H3163" s="153" t="s">
        <v>4814</v>
      </c>
    </row>
    <row r="3164" spans="1:8" x14ac:dyDescent="0.25">
      <c r="A3164" s="73">
        <v>44772</v>
      </c>
      <c r="B3164" s="74" t="s">
        <v>24551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24552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24553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24554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24555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24556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24557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24558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24559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24560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24561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24562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24563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24564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24565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24566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24567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24568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24569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24570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24571</v>
      </c>
      <c r="C3184" s="75" t="s">
        <v>19638</v>
      </c>
      <c r="D3184" s="81">
        <v>6429.58</v>
      </c>
      <c r="E3184" s="151" t="s">
        <v>24083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24572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24573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24574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24575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24576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24577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24578</v>
      </c>
      <c r="C3191" s="153" t="s">
        <v>22</v>
      </c>
      <c r="D3191" s="154">
        <v>70719.3</v>
      </c>
      <c r="E3191" s="150" t="s">
        <v>24623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24579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24580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24581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24582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24583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24584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24585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24586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24587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24588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24589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24590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24591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24592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24593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24594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24595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24596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24597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24598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24599</v>
      </c>
      <c r="C3212" s="75" t="s">
        <v>24288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24600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24601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24602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24603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24604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24605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24606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24607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24608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24609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24610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24611</v>
      </c>
      <c r="C3224" s="75" t="s">
        <v>24612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24613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24614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24615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24616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24617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24618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33981750.699999981</v>
      </c>
      <c r="G3232" s="168">
        <f>Tabla18[[#This Row],[Importe]]-Tabla18[[#This Row],[Pagado]]</f>
        <v>4882600.0600000024</v>
      </c>
      <c r="H3232" s="165"/>
    </row>
    <row r="3236" spans="4:6" ht="16.5" thickBot="1" x14ac:dyDescent="0.3"/>
    <row r="3237" spans="4:6" x14ac:dyDescent="0.25">
      <c r="D3237" s="218" t="s">
        <v>24619</v>
      </c>
      <c r="E3237" s="214">
        <f>D3232-F3232</f>
        <v>4882600.0600000024</v>
      </c>
      <c r="F3237" s="215"/>
    </row>
    <row r="3238" spans="4:6" ht="16.5" thickBot="1" x14ac:dyDescent="0.3">
      <c r="D3238" s="219"/>
      <c r="E3238" s="216"/>
      <c r="F3238" s="217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2022-09-08T20:35:07Z</dcterms:modified>
</cp:coreProperties>
</file>