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21135" windowHeight="11715" firstSheet="1" activeTab="4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3" l="1"/>
  <c r="F20" i="3"/>
  <c r="F15" i="3"/>
  <c r="F11" i="3"/>
  <c r="D87" i="3"/>
  <c r="M76" i="3" l="1"/>
  <c r="M36" i="4" l="1"/>
  <c r="M35" i="4" l="1"/>
  <c r="M34" i="4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K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<sst xmlns="http://schemas.openxmlformats.org/spreadsheetml/2006/main" count="284" uniqueCount="215">
  <si>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</si>
  <si>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</si>
  <si>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</si>
  <si>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</si>
  <si>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</si>
  <si>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</si>
  <si>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</si>
  <si>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</si>
  <si>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</si>
  <si>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</si>
  <si>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</si>
  <si>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</si>
  <si>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</si>
  <si>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</si>
  <si>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</si>
  <si>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</si>
  <si>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</si>
  <si>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</si>
  <si>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</si>
  <si>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</si>
  <si>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</si>
  <si>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</si>
  <si>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</si>
  <si>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</si>
  <si>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</si>
  <si>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</si>
  <si>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</si>
  <si>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</si>
  <si>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</si>
  <si>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</si>
  <si>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</si>
  <si>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</si>
  <si>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</si>
  <si>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</si>
  <si>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</si>
  <si>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</si>
  <si>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</si>
  <si>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</si>
  <si>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</si>
  <si>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</si>
  <si>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</si>
  <si>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</si>
  <si>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</si>
  <si>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</si>
  <si>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</si>
  <si>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</si>
  <si>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</si>
  <si>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</si>
  <si>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</si>
  <si>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</si>
  <si>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</si>
  <si>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</si>
  <si>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</si>
  <si>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</si>
  <si>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</si>
  <si>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</si>
  <si>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</si>
  <si>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</si>
  <si>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</si>
  <si>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</si>
  <si>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</si>
  <si>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</si>
  <si>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</si>
  <si>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</si>
  <si>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</si>
  <si>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</si>
  <si>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</si>
  <si>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</si>
  <si>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</si>
  <si>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</si>
  <si>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</si>
  <si>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</si>
  <si>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</si>
  <si>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</si>
  <si>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</si>
  <si>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</si>
  <si>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</si>
  <si>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</si>
  <si>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</si>
  <si>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</si>
  <si>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</si>
  <si>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</si>
  <si>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</si>
  <si>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</si>
  <si>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</si>
  <si>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</si>
  <si>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</si>
  <si>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</si>
  <si>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</si>
  <si>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</si>
  <si>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</si>
  <si>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</si>
  <si>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</si>
  <si>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</si>
  <si>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</si>
  <si>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</si>
  <si>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</si>
  <si>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</si>
  <si>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</si>
  <si>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</si>
  <si>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</si>
  <si>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</si>
  <si>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</si>
  <si>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</si>
  <si>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</si>
  <si>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</si>
  <si>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</si>
  <si>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</si>
  <si>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</si>
  <si>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</si>
  <si>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</si>
  <si>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</si>
  <si>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</si>
  <si>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</si>
  <si>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</si>
  <si>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</si>
  <si>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</si>
  <si>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</si>
  <si>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</si>
  <si>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</si>
  <si>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</si>
  <si>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</si>
  <si>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</si>
  <si>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</si>
  <si>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</si>
  <si>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</si>
  <si>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</si>
  <si>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</si>
  <si>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</si>
  <si>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</si>
  <si>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</si>
  <si>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</si>
  <si>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</si>
  <si>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</si>
  <si>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</si>
  <si>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</si>
  <si>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</si>
  <si>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</si>
  <si>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</si>
  <si>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</si>
  <si>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</si>
  <si>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</si>
  <si>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</si>
  <si>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</si>
  <si>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</si>
  <si>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</si>
  <si>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</si>
  <si>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</si>
  <si>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</si>
  <si>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</si>
  <si>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</si>
  <si>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</si>
  <si>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</si>
  <si>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</si>
  <si>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</si>
  <si>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</si>
  <si>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</si>
  <si>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</si>
  <si>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</si>
  <si>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</si>
  <si>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</si>
  <si>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</si>
  <si>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</si>
  <si>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</si>
  <si>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</si>
  <si>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</si>
  <si>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</si>
  <si>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</si>
  <si>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</si>
  <si>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</si>
  <si>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</si>
  <si>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</si>
  <si>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</si>
  <si>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</si>
  <si>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</si>
  <si>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</si>
  <si>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</si>
  <si>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</si>
  <si>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</si>
  <si>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</si>
  <si>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</si>
  <si>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</si>
  <si>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</si>
  <si>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</si>
  <si>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</si>
  <si>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</si>
  <si>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</si>
  <si>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</si>
  <si>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</si>
  <si>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</si>
  <si>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</si>
  <si>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</si>
  <si>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</si>
  <si>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</si>
  <si>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</si>
  <si>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</si>
  <si>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</si>
  <si>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</si>
  <si>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</si>
  <si>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</si>
  <si>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</si>
  <si>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</si>
  <si>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</si>
  <si>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</si>
  <si>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</si>
  <si>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</si>
  <si>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>30-12-22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</si>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</sst>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</fills>
  <borders count="8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6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66"/>
      <color rgb="FFFF99CC"/>
      <color rgb="FF0000FF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workbookViewId="0">
      <selection activeCell="M21" sqref="M21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36"/>
      <c r="C1" s="338" t="s">
        <v>26</v>
      </c>
      <c r="D1" s="339"/>
      <c r="E1" s="339"/>
      <c r="F1" s="339"/>
      <c r="G1" s="339"/>
      <c r="H1" s="339"/>
      <c r="I1" s="339"/>
      <c r="J1" s="339"/>
      <c r="K1" s="339"/>
      <c r="L1" s="339"/>
      <c r="M1" s="339"/>
    </row>
    <row r="2" spans="1:18" ht="16.5" thickBot="1" x14ac:dyDescent="0.3">
      <c r="B2" s="33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40" t="s">
        <v>0</v>
      </c>
      <c r="C3" s="341"/>
      <c r="D3" s="14"/>
      <c r="E3" s="15"/>
      <c r="F3" s="16"/>
      <c r="H3" s="342" t="s">
        <v>1</v>
      </c>
      <c r="I3" s="342"/>
      <c r="K3" s="18"/>
      <c r="L3" s="19"/>
      <c r="M3" s="20"/>
      <c r="P3" s="334" t="s">
        <v>2</v>
      </c>
      <c r="R3" s="307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309" t="s">
        <v>5</v>
      </c>
      <c r="F4" s="310"/>
      <c r="H4" s="311" t="s">
        <v>6</v>
      </c>
      <c r="I4" s="312"/>
      <c r="J4" s="25"/>
      <c r="K4" s="26"/>
      <c r="L4" s="27"/>
      <c r="M4" s="28" t="s">
        <v>7</v>
      </c>
      <c r="N4" s="29" t="s">
        <v>8</v>
      </c>
      <c r="P4" s="335"/>
      <c r="Q4" s="30" t="s">
        <v>9</v>
      </c>
      <c r="R4" s="308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>N6+M6+L6+I6+C6</f>
        <v>111444</v>
      </c>
      <c r="Q6" s="45">
        <f t="shared" ref="Q6:Q47" si="0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>N7+M7+L7+I7+C7</f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ref="P8:P9" si="1">N8+M8+L8+I8+C8</f>
        <v>99136</v>
      </c>
      <c r="Q8" s="45">
        <f t="shared" si="0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1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>N10+M10+L10+I10+C10</f>
        <v>160582</v>
      </c>
      <c r="Q10" s="45">
        <f t="shared" si="0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32" si="2">N11+M11+L11+I11+C11</f>
        <v>121023</v>
      </c>
      <c r="Q11" s="45">
        <f t="shared" si="0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0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0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0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0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/>
      <c r="C28" s="33"/>
      <c r="D28" s="51"/>
      <c r="E28" s="35"/>
      <c r="F28" s="36"/>
      <c r="G28" s="37"/>
      <c r="H28" s="38"/>
      <c r="I28" s="39"/>
      <c r="J28" s="74"/>
      <c r="K28" s="75"/>
      <c r="L28" s="68"/>
      <c r="M28" s="42">
        <v>0</v>
      </c>
      <c r="N28" s="43">
        <v>0</v>
      </c>
      <c r="P28" s="69">
        <f t="shared" si="2"/>
        <v>0</v>
      </c>
      <c r="Q28" s="45">
        <f t="shared" si="0"/>
        <v>0</v>
      </c>
      <c r="R28" s="46">
        <v>0</v>
      </c>
    </row>
    <row r="29" spans="1:19" ht="18" thickBot="1" x14ac:dyDescent="0.35">
      <c r="A29" s="31"/>
      <c r="B29" s="32"/>
      <c r="C29" s="33"/>
      <c r="D29" s="76"/>
      <c r="E29" s="35"/>
      <c r="F29" s="36"/>
      <c r="G29" s="37"/>
      <c r="H29" s="38"/>
      <c r="I29" s="39"/>
      <c r="J29" s="77"/>
      <c r="K29" s="78"/>
      <c r="L29" s="68"/>
      <c r="M29" s="42">
        <v>0</v>
      </c>
      <c r="N29" s="43">
        <v>0</v>
      </c>
      <c r="P29" s="69">
        <f t="shared" si="2"/>
        <v>0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/>
      <c r="C30" s="33"/>
      <c r="D30" s="76"/>
      <c r="E30" s="35"/>
      <c r="F30" s="36"/>
      <c r="G30" s="37"/>
      <c r="H30" s="38"/>
      <c r="I30" s="39"/>
      <c r="J30" s="74"/>
      <c r="K30" s="48"/>
      <c r="L30" s="49"/>
      <c r="M30" s="42">
        <v>0</v>
      </c>
      <c r="N30" s="43">
        <v>0</v>
      </c>
      <c r="P30" s="69">
        <f t="shared" si="2"/>
        <v>0</v>
      </c>
      <c r="Q30" s="45">
        <f t="shared" si="0"/>
        <v>0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f t="shared" si="2"/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/>
      <c r="C32" s="33"/>
      <c r="D32" s="81"/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f t="shared" si="2"/>
        <v>0</v>
      </c>
      <c r="Q32" s="45">
        <f t="shared" si="0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74"/>
      <c r="K33" s="53"/>
      <c r="L33" s="84"/>
      <c r="M33" s="42">
        <v>0</v>
      </c>
      <c r="N33" s="43">
        <v>0</v>
      </c>
      <c r="P33" s="69">
        <v>0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74">
        <v>44940</v>
      </c>
      <c r="K34" s="85" t="s">
        <v>81</v>
      </c>
      <c r="L34" s="49">
        <v>23711</v>
      </c>
      <c r="M34" s="42">
        <v>0</v>
      </c>
      <c r="N34" s="43">
        <v>0</v>
      </c>
      <c r="P34" s="69"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44947</v>
      </c>
      <c r="K35" s="88" t="s">
        <v>90</v>
      </c>
      <c r="L35" s="89">
        <v>20083.5</v>
      </c>
      <c r="M35" s="42">
        <v>0</v>
      </c>
      <c r="N35" s="43">
        <v>0</v>
      </c>
      <c r="P35" s="69"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44954</v>
      </c>
      <c r="K36" s="85" t="s">
        <v>100</v>
      </c>
      <c r="L36" s="49">
        <v>19643.560000000001</v>
      </c>
      <c r="M36" s="42">
        <v>0</v>
      </c>
      <c r="N36" s="43">
        <v>0</v>
      </c>
      <c r="P36" s="69">
        <v>0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74"/>
      <c r="K37" s="85"/>
      <c r="L37" s="49"/>
      <c r="M37" s="42">
        <v>0</v>
      </c>
      <c r="N37" s="43">
        <v>0</v>
      </c>
      <c r="P37" s="69">
        <v>0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/>
      <c r="K41" s="48"/>
      <c r="L41" s="49"/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/>
      <c r="K42" s="48"/>
      <c r="L42" s="49"/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/>
      <c r="K43" s="48"/>
      <c r="L43" s="49"/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/>
      <c r="K44" s="48"/>
      <c r="L44" s="49"/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18">
        <f>SUM(M5:M40)</f>
        <v>1399609.5</v>
      </c>
      <c r="N49" s="318">
        <f>SUM(N5:N40)</f>
        <v>910600</v>
      </c>
      <c r="P49" s="111">
        <f>SUM(P5:P40)</f>
        <v>3236981.46</v>
      </c>
      <c r="Q49" s="330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19"/>
      <c r="N50" s="319"/>
      <c r="P50" s="44"/>
      <c r="Q50" s="331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32">
        <f>M49+N49</f>
        <v>2310209.5</v>
      </c>
      <c r="N53" s="333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318226.5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618672.52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26" t="s">
        <v>15</v>
      </c>
      <c r="I77" s="327"/>
      <c r="J77" s="154"/>
      <c r="K77" s="328">
        <f>I75+L75</f>
        <v>671983.52</v>
      </c>
      <c r="L77" s="329"/>
      <c r="M77" s="155"/>
      <c r="N77" s="155"/>
      <c r="P77" s="44"/>
      <c r="Q77" s="19"/>
    </row>
    <row r="78" spans="1:17" x14ac:dyDescent="0.25">
      <c r="D78" s="320" t="s">
        <v>16</v>
      </c>
      <c r="E78" s="320"/>
      <c r="F78" s="156">
        <f>F75-K77-C75</f>
        <v>1675036.98</v>
      </c>
      <c r="I78" s="157"/>
      <c r="J78" s="158"/>
    </row>
    <row r="79" spans="1:17" ht="18.75" x14ac:dyDescent="0.3">
      <c r="D79" s="321" t="s">
        <v>17</v>
      </c>
      <c r="E79" s="321"/>
      <c r="F79" s="101">
        <v>-1513561.68</v>
      </c>
      <c r="I79" s="322" t="s">
        <v>18</v>
      </c>
      <c r="J79" s="323"/>
      <c r="K79" s="324">
        <f>F81+F82+F83</f>
        <v>3594568.57</v>
      </c>
      <c r="L79" s="32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-71084.800000000003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90390.500000000044</v>
      </c>
      <c r="H81" s="168"/>
      <c r="I81" s="169" t="s">
        <v>21</v>
      </c>
      <c r="J81" s="170"/>
      <c r="K81" s="325">
        <f>-C4</f>
        <v>-3445405.07</v>
      </c>
      <c r="L81" s="324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>
        <v>44955</v>
      </c>
      <c r="D83" s="313" t="s">
        <v>24</v>
      </c>
      <c r="E83" s="314"/>
      <c r="F83" s="173">
        <v>3504178.07</v>
      </c>
      <c r="I83" s="315" t="s">
        <v>25</v>
      </c>
      <c r="J83" s="316"/>
      <c r="K83" s="317">
        <f>K79+K81</f>
        <v>149163.5</v>
      </c>
      <c r="L83" s="31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E30" sqref="E30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287" t="s">
        <v>206</v>
      </c>
      <c r="J4" s="288">
        <v>11236</v>
      </c>
      <c r="K4" s="289">
        <v>4399.2</v>
      </c>
      <c r="L4" s="360">
        <v>44952</v>
      </c>
      <c r="M4" s="361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60">
        <v>44952</v>
      </c>
      <c r="M5" s="362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60">
        <v>44952</v>
      </c>
      <c r="M6" s="361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60">
        <v>44952</v>
      </c>
      <c r="M7" s="361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60">
        <v>44952</v>
      </c>
      <c r="M8" s="362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60">
        <v>44952</v>
      </c>
      <c r="M9" s="362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60">
        <v>44952</v>
      </c>
      <c r="M10" s="361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85" t="s">
        <v>211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60">
        <v>44952</v>
      </c>
      <c r="M11" s="361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60">
        <v>44952</v>
      </c>
      <c r="M12" s="361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60">
        <v>44952</v>
      </c>
      <c r="M13" s="361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60">
        <v>44952</v>
      </c>
      <c r="M14" s="361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85" t="s">
        <v>212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60">
        <v>44952</v>
      </c>
      <c r="M15" s="361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60">
        <v>44952</v>
      </c>
      <c r="M16" s="361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60">
        <v>44952</v>
      </c>
      <c r="M17" s="361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60">
        <v>44952</v>
      </c>
      <c r="M18" s="361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60">
        <v>44952</v>
      </c>
      <c r="M19" s="361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85" t="s">
        <v>213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60">
        <v>44952</v>
      </c>
      <c r="M20" s="361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218"/>
      <c r="M21" s="220"/>
      <c r="N21" s="227">
        <f t="shared" si="1"/>
        <v>480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218"/>
      <c r="M22" s="220"/>
      <c r="N22" s="227">
        <f t="shared" si="1"/>
        <v>9892.7999999999993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218"/>
      <c r="M23" s="220"/>
      <c r="N23" s="227">
        <f t="shared" si="1"/>
        <v>10252.799999999999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85" t="s">
        <v>214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218"/>
      <c r="M24" s="220"/>
      <c r="N24" s="227">
        <f t="shared" si="1"/>
        <v>10732.8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218"/>
      <c r="M25" s="220"/>
      <c r="N25" s="227">
        <f t="shared" si="1"/>
        <v>11092.8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218"/>
      <c r="M26" s="220"/>
      <c r="N26" s="227">
        <f t="shared" si="1"/>
        <v>15332.8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218"/>
      <c r="M27" s="220"/>
      <c r="N27" s="227">
        <f t="shared" si="1"/>
        <v>15812.8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 t="s">
        <v>118</v>
      </c>
      <c r="J28" s="286">
        <v>11442</v>
      </c>
      <c r="K28" s="230">
        <v>9707.2000000000007</v>
      </c>
      <c r="L28" s="218"/>
      <c r="M28" s="231"/>
      <c r="N28" s="227">
        <f t="shared" si="1"/>
        <v>25520</v>
      </c>
    </row>
    <row r="29" spans="1:14" ht="17.25" x14ac:dyDescent="0.3">
      <c r="B29" s="222">
        <v>44947</v>
      </c>
      <c r="C29" s="223" t="s">
        <v>65</v>
      </c>
      <c r="D29" s="101">
        <v>110210.4</v>
      </c>
      <c r="E29" s="224">
        <v>44988</v>
      </c>
      <c r="F29" s="101">
        <v>17382.04</v>
      </c>
      <c r="G29" s="225">
        <f t="shared" si="0"/>
        <v>92828.359999999986</v>
      </c>
      <c r="H29" s="234"/>
      <c r="I29" s="287" t="s">
        <v>119</v>
      </c>
      <c r="J29" s="288">
        <v>11455</v>
      </c>
      <c r="K29" s="289">
        <v>480</v>
      </c>
      <c r="L29" s="218"/>
      <c r="M29" s="231"/>
      <c r="N29" s="227">
        <f t="shared" si="1"/>
        <v>26000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/>
      <c r="F30" s="101"/>
      <c r="G30" s="225">
        <f t="shared" si="0"/>
        <v>40856.28</v>
      </c>
      <c r="H30" s="234"/>
      <c r="I30" s="277"/>
      <c r="J30" s="281"/>
      <c r="K30" s="237"/>
      <c r="L30" s="224"/>
      <c r="M30" s="101"/>
      <c r="N30" s="227">
        <f t="shared" si="1"/>
        <v>26000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/>
      <c r="F31" s="101"/>
      <c r="G31" s="225">
        <f t="shared" si="0"/>
        <v>109016.94</v>
      </c>
      <c r="H31" s="233"/>
      <c r="I31"/>
      <c r="J31"/>
      <c r="K31" s="5">
        <v>0</v>
      </c>
      <c r="L31" s="224"/>
      <c r="M31" s="101"/>
      <c r="N31" s="227">
        <f t="shared" si="1"/>
        <v>26000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/>
      <c r="F32" s="101"/>
      <c r="G32" s="225">
        <f t="shared" si="0"/>
        <v>40107.599999999999</v>
      </c>
      <c r="H32" s="233"/>
      <c r="I32"/>
      <c r="J32"/>
      <c r="K32" s="5">
        <v>0</v>
      </c>
      <c r="L32" s="224"/>
      <c r="M32" s="101"/>
      <c r="N32" s="227">
        <f t="shared" si="1"/>
        <v>26000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/>
      <c r="F33" s="101"/>
      <c r="G33" s="225">
        <f t="shared" si="0"/>
        <v>20728.580000000002</v>
      </c>
      <c r="I33"/>
      <c r="J33"/>
      <c r="K33" s="5">
        <v>0</v>
      </c>
      <c r="L33" s="224"/>
      <c r="M33" s="101"/>
      <c r="N33" s="227">
        <f t="shared" si="1"/>
        <v>26000</v>
      </c>
    </row>
    <row r="34" spans="2:14" ht="18.75" x14ac:dyDescent="0.3">
      <c r="B34" s="222">
        <v>44951</v>
      </c>
      <c r="C34" s="223" t="s">
        <v>70</v>
      </c>
      <c r="D34" s="101">
        <v>87951</v>
      </c>
      <c r="E34" s="224"/>
      <c r="F34" s="101"/>
      <c r="G34" s="225">
        <f t="shared" si="0"/>
        <v>87951</v>
      </c>
      <c r="I34"/>
      <c r="J34"/>
      <c r="K34" s="167"/>
      <c r="L34" s="224"/>
      <c r="M34" s="101"/>
      <c r="N34" s="227">
        <f t="shared" si="1"/>
        <v>26000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/>
      <c r="F35" s="101"/>
      <c r="G35" s="225">
        <f t="shared" si="0"/>
        <v>8081.8</v>
      </c>
      <c r="I35" s="235"/>
      <c r="J35" s="236"/>
      <c r="K35" s="237"/>
      <c r="L35" s="224"/>
      <c r="M35" s="101"/>
      <c r="N35" s="227">
        <f t="shared" si="1"/>
        <v>26000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/>
      <c r="F36" s="101"/>
      <c r="G36" s="225">
        <f t="shared" si="0"/>
        <v>14253.22</v>
      </c>
      <c r="I36" s="343"/>
      <c r="J36" s="344"/>
      <c r="K36" s="344"/>
      <c r="L36" s="345"/>
      <c r="M36" s="101"/>
      <c r="N36" s="227">
        <f t="shared" si="1"/>
        <v>26000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/>
      <c r="F37" s="101"/>
      <c r="G37" s="225">
        <f t="shared" si="0"/>
        <v>9786.4</v>
      </c>
      <c r="I37" s="343"/>
      <c r="J37" s="344"/>
      <c r="K37" s="344"/>
      <c r="L37" s="345"/>
      <c r="M37" s="101"/>
      <c r="N37" s="227">
        <f t="shared" si="1"/>
        <v>26000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26000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26000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346" t="s">
        <v>35</v>
      </c>
      <c r="J40" s="347"/>
      <c r="K40" s="84"/>
      <c r="L40" s="238"/>
      <c r="M40" s="84"/>
      <c r="N40" s="227">
        <f t="shared" si="1"/>
        <v>26000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348"/>
      <c r="J41" s="349"/>
      <c r="K41" s="84"/>
      <c r="L41" s="238"/>
      <c r="M41" s="84"/>
      <c r="N41" s="227">
        <f t="shared" si="1"/>
        <v>26000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350"/>
      <c r="J42" s="351"/>
      <c r="K42" s="84"/>
      <c r="L42" s="238"/>
      <c r="M42" s="84"/>
      <c r="N42" s="227">
        <f t="shared" si="1"/>
        <v>26000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26000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26000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26000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26000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26000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26000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26000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26000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26000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26000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26000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26000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26000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26000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26000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26000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26000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26000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26000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26000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26000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26000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26000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1089951.5</v>
      </c>
      <c r="G67" s="263">
        <f>SUM(G3:G66)</f>
        <v>423610.18</v>
      </c>
      <c r="I67" s="352" t="s">
        <v>35</v>
      </c>
      <c r="J67" s="353"/>
      <c r="K67" s="264">
        <f>SUM(K3:K66)</f>
        <v>102200.40000000001</v>
      </c>
      <c r="L67" s="265"/>
      <c r="M67" s="266">
        <f>SUM(M3:M66)</f>
        <v>76200.400000000009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356" t="s">
        <v>36</v>
      </c>
      <c r="I68" s="354"/>
      <c r="J68" s="355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357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64"/>
      <c r="J70" s="365"/>
      <c r="K70" s="366"/>
      <c r="L70" s="367"/>
      <c r="M70" s="368"/>
      <c r="N70" s="369"/>
    </row>
    <row r="71" spans="2:14" ht="18.75" x14ac:dyDescent="0.3">
      <c r="B71" s="272"/>
      <c r="C71" s="273"/>
      <c r="D71" s="108"/>
      <c r="F71"/>
      <c r="H71" s="233"/>
      <c r="I71" s="370"/>
      <c r="J71" s="371" t="s">
        <v>207</v>
      </c>
      <c r="K71" s="189"/>
      <c r="L71" s="302"/>
      <c r="M71" s="299"/>
      <c r="N71" s="372"/>
    </row>
    <row r="72" spans="2:14" ht="15" customHeight="1" x14ac:dyDescent="0.25">
      <c r="C72" s="275"/>
      <c r="D72" s="217">
        <v>8208</v>
      </c>
      <c r="E72" s="276"/>
      <c r="F72"/>
      <c r="H72" s="233"/>
      <c r="I72" s="373"/>
      <c r="J72" s="278"/>
      <c r="K72" s="279"/>
      <c r="L72" s="279"/>
      <c r="M72" s="299"/>
      <c r="N72" s="374"/>
    </row>
    <row r="73" spans="2:14" ht="15.75" customHeight="1" x14ac:dyDescent="0.25">
      <c r="C73" s="275"/>
      <c r="D73" s="101">
        <v>14274</v>
      </c>
      <c r="E73" s="276"/>
      <c r="F73"/>
      <c r="H73" s="233"/>
      <c r="I73" s="373"/>
      <c r="J73" s="363" t="s">
        <v>209</v>
      </c>
      <c r="K73" s="279"/>
      <c r="L73" s="279"/>
      <c r="M73" s="295">
        <v>626653.55000000005</v>
      </c>
      <c r="N73" s="374"/>
    </row>
    <row r="74" spans="2:14" ht="15.75" x14ac:dyDescent="0.25">
      <c r="C74" s="275"/>
      <c r="D74" s="101">
        <v>53412.4</v>
      </c>
      <c r="E74" s="276"/>
      <c r="F74"/>
      <c r="H74" s="233"/>
      <c r="I74" s="373"/>
      <c r="J74" s="363" t="s">
        <v>208</v>
      </c>
      <c r="K74" s="279"/>
      <c r="L74" s="279"/>
      <c r="M74" s="295">
        <v>-439311.46</v>
      </c>
      <c r="N74" s="374"/>
    </row>
    <row r="75" spans="2:14" ht="15.75" x14ac:dyDescent="0.25">
      <c r="C75" s="275"/>
      <c r="D75" s="101">
        <v>53055.3</v>
      </c>
      <c r="E75" s="276"/>
      <c r="H75" s="233"/>
      <c r="I75" s="375"/>
      <c r="J75" s="300"/>
      <c r="K75" s="188"/>
      <c r="L75" s="302"/>
      <c r="M75" s="295">
        <v>0</v>
      </c>
      <c r="N75" s="374"/>
    </row>
    <row r="76" spans="2:14" ht="18.75" x14ac:dyDescent="0.3">
      <c r="C76" s="275"/>
      <c r="D76" s="101">
        <v>46137.599999999999</v>
      </c>
      <c r="E76" s="276"/>
      <c r="H76" s="233"/>
      <c r="I76" s="375"/>
      <c r="J76" s="376" t="s">
        <v>210</v>
      </c>
      <c r="K76" s="377"/>
      <c r="L76" s="378"/>
      <c r="M76" s="379">
        <f>SUM(M73:M75)</f>
        <v>187342.09000000003</v>
      </c>
      <c r="N76" s="374"/>
    </row>
    <row r="77" spans="2:14" ht="15.75" x14ac:dyDescent="0.25">
      <c r="C77" s="275"/>
      <c r="D77" s="101">
        <v>6800</v>
      </c>
      <c r="E77" s="276"/>
      <c r="I77" s="380"/>
      <c r="J77" s="299"/>
      <c r="K77" s="299"/>
      <c r="L77" s="298"/>
      <c r="M77" s="295"/>
      <c r="N77" s="374"/>
    </row>
    <row r="78" spans="2:14" ht="15.75" x14ac:dyDescent="0.25">
      <c r="C78" s="275"/>
      <c r="D78" s="101">
        <v>76020.600000000006</v>
      </c>
      <c r="E78" s="276"/>
      <c r="I78" s="380"/>
      <c r="J78" s="299"/>
      <c r="K78" s="299"/>
      <c r="L78" s="298"/>
      <c r="M78" s="299"/>
      <c r="N78" s="374"/>
    </row>
    <row r="79" spans="2:14" ht="16.5" thickBot="1" x14ac:dyDescent="0.3">
      <c r="C79" s="275"/>
      <c r="D79" s="101">
        <v>13312</v>
      </c>
      <c r="E79" s="276"/>
      <c r="I79" s="381"/>
      <c r="J79" s="382"/>
      <c r="K79" s="382"/>
      <c r="L79" s="383"/>
      <c r="M79" s="382"/>
      <c r="N79" s="384"/>
    </row>
    <row r="80" spans="2:14" ht="15.75" x14ac:dyDescent="0.25">
      <c r="C80" s="275"/>
      <c r="D80" s="101">
        <v>55584.1</v>
      </c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326804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59" activePane="bottomRight" state="frozen"/>
      <selection pane="topRight" activeCell="D1" sqref="D1"/>
      <selection pane="bottomLeft" activeCell="A5" sqref="A5"/>
      <selection pane="bottomRight" activeCell="I86" sqref="I86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36"/>
      <c r="C1" s="338" t="s">
        <v>120</v>
      </c>
      <c r="D1" s="339"/>
      <c r="E1" s="339"/>
      <c r="F1" s="339"/>
      <c r="G1" s="339"/>
      <c r="H1" s="339"/>
      <c r="I1" s="339"/>
      <c r="J1" s="339"/>
      <c r="K1" s="339"/>
      <c r="L1" s="339"/>
      <c r="M1" s="339"/>
    </row>
    <row r="2" spans="1:18" ht="16.5" thickBot="1" x14ac:dyDescent="0.3">
      <c r="B2" s="33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40" t="s">
        <v>0</v>
      </c>
      <c r="C3" s="341"/>
      <c r="D3" s="14"/>
      <c r="E3" s="15"/>
      <c r="F3" s="16"/>
      <c r="H3" s="342" t="s">
        <v>1</v>
      </c>
      <c r="I3" s="342"/>
      <c r="K3" s="18"/>
      <c r="L3" s="19"/>
      <c r="M3" s="20"/>
      <c r="P3" s="334" t="s">
        <v>2</v>
      </c>
      <c r="R3" s="307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309" t="s">
        <v>5</v>
      </c>
      <c r="F4" s="310"/>
      <c r="H4" s="311" t="s">
        <v>6</v>
      </c>
      <c r="I4" s="312"/>
      <c r="J4" s="25"/>
      <c r="K4" s="26"/>
      <c r="L4" s="27"/>
      <c r="M4" s="28" t="s">
        <v>7</v>
      </c>
      <c r="N4" s="29" t="s">
        <v>8</v>
      </c>
      <c r="P4" s="335"/>
      <c r="Q4" s="30" t="s">
        <v>9</v>
      </c>
      <c r="R4" s="308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>N5+M5+L5+I5+C5</f>
        <v>128033.5</v>
      </c>
      <c r="Q5" s="45">
        <f t="shared" ref="Q5:Q47" si="0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>N6+M6+L6+I6+C6</f>
        <v>121278</v>
      </c>
      <c r="Q6" s="45">
        <f t="shared" si="0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>N7+M7+L7+I7+C7</f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ref="P8:P9" si="1">N8+M8+L8+I8+C8</f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1"/>
        <v>138587</v>
      </c>
      <c r="Q9" s="45">
        <f t="shared" si="0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>N10+M10+L10+I10+C10</f>
        <v>149140</v>
      </c>
      <c r="Q10" s="45">
        <f t="shared" si="0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0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0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0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0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0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0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0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0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0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</f>
        <v>223</v>
      </c>
      <c r="N36" s="43">
        <v>0</v>
      </c>
      <c r="P36" s="69">
        <f t="shared" si="2"/>
        <v>22711</v>
      </c>
      <c r="Q36" s="285">
        <f t="shared" si="0"/>
        <v>-73292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0</v>
      </c>
      <c r="N37" s="43">
        <v>6544</v>
      </c>
      <c r="P37" s="69">
        <f t="shared" si="2"/>
        <v>15423</v>
      </c>
      <c r="Q37" s="285">
        <f t="shared" si="0"/>
        <v>-77333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44961</v>
      </c>
      <c r="K41" s="48" t="s">
        <v>128</v>
      </c>
      <c r="L41" s="49">
        <v>23359.65</v>
      </c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44968</v>
      </c>
      <c r="K42" s="48" t="s">
        <v>137</v>
      </c>
      <c r="L42" s="49">
        <v>25599</v>
      </c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44975</v>
      </c>
      <c r="K43" s="48" t="s">
        <v>148</v>
      </c>
      <c r="L43" s="49">
        <v>24057</v>
      </c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44982</v>
      </c>
      <c r="K44" s="48" t="s">
        <v>157</v>
      </c>
      <c r="L44" s="49">
        <v>23456.5</v>
      </c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42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18">
        <f>SUM(M5:M40)</f>
        <v>1813712.8699999999</v>
      </c>
      <c r="N49" s="318">
        <f>SUM(N5:N40)</f>
        <v>1314937</v>
      </c>
      <c r="P49" s="111">
        <f>SUM(P5:P40)</f>
        <v>3805932.8699999996</v>
      </c>
      <c r="Q49" s="330">
        <f>SUM(Q5:Q40)</f>
        <v>-151621.13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19"/>
      <c r="N50" s="319"/>
      <c r="P50" s="44"/>
      <c r="Q50" s="331"/>
      <c r="R50" s="112">
        <f>SUM(R5:R49)</f>
        <v>16567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32">
        <f>M49+N49</f>
        <v>3128649.87</v>
      </c>
      <c r="N53" s="333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563153.5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177943.15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26" t="s">
        <v>15</v>
      </c>
      <c r="I77" s="327"/>
      <c r="J77" s="154"/>
      <c r="K77" s="328">
        <f>I75+L75</f>
        <v>253818.65</v>
      </c>
      <c r="L77" s="329"/>
      <c r="M77" s="155"/>
      <c r="N77" s="155"/>
      <c r="P77" s="44"/>
      <c r="Q77" s="19"/>
    </row>
    <row r="78" spans="1:17" x14ac:dyDescent="0.25">
      <c r="D78" s="320" t="s">
        <v>16</v>
      </c>
      <c r="E78" s="320"/>
      <c r="F78" s="156">
        <f>F75-K77-C75</f>
        <v>3123814.85</v>
      </c>
      <c r="I78" s="157"/>
      <c r="J78" s="158"/>
    </row>
    <row r="79" spans="1:17" ht="18.75" x14ac:dyDescent="0.3">
      <c r="D79" s="321" t="s">
        <v>17</v>
      </c>
      <c r="E79" s="321"/>
      <c r="F79" s="101">
        <v>-1830849.67</v>
      </c>
      <c r="I79" s="322" t="s">
        <v>18</v>
      </c>
      <c r="J79" s="323"/>
      <c r="K79" s="324">
        <f>F81+F82+F83</f>
        <v>1521502.1800000002</v>
      </c>
      <c r="L79" s="32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1292965.1800000002</v>
      </c>
      <c r="H81" s="168"/>
      <c r="I81" s="169" t="s">
        <v>21</v>
      </c>
      <c r="J81" s="170"/>
      <c r="K81" s="325">
        <f>-C4</f>
        <v>-3504178.07</v>
      </c>
      <c r="L81" s="324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313" t="s">
        <v>24</v>
      </c>
      <c r="E83" s="314"/>
      <c r="F83" s="173">
        <v>0</v>
      </c>
      <c r="I83" s="315" t="s">
        <v>25</v>
      </c>
      <c r="J83" s="316"/>
      <c r="K83" s="317">
        <f>K79+K81</f>
        <v>-1982675.8899999997</v>
      </c>
      <c r="L83" s="31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23"/>
  <sheetViews>
    <sheetView tabSelected="1" zoomScale="115" zoomScaleNormal="115" workbookViewId="0">
      <selection activeCell="D70" sqref="D70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/>
      <c r="F3" s="217"/>
      <c r="G3" s="219">
        <f>D3-F3</f>
        <v>93517.24</v>
      </c>
      <c r="I3" s="287"/>
      <c r="J3" s="288"/>
      <c r="K3" s="289"/>
      <c r="L3" s="218"/>
      <c r="M3" s="220"/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/>
      <c r="F4" s="101"/>
      <c r="G4" s="225">
        <f t="shared" ref="G4:G65" si="0">D4-F4</f>
        <v>13098.5</v>
      </c>
      <c r="H4" s="226"/>
      <c r="I4" s="287"/>
      <c r="J4" s="288"/>
      <c r="K4" s="289"/>
      <c r="L4" s="218"/>
      <c r="M4" s="220"/>
      <c r="N4" s="227">
        <f>N3+K4-M4</f>
        <v>0</v>
      </c>
    </row>
    <row r="5" spans="2:14" ht="15.75" x14ac:dyDescent="0.25">
      <c r="B5" s="222">
        <v>44958</v>
      </c>
      <c r="C5" s="223" t="s">
        <v>167</v>
      </c>
      <c r="D5" s="101">
        <v>63500.3</v>
      </c>
      <c r="E5" s="224"/>
      <c r="F5" s="101"/>
      <c r="G5" s="225">
        <f t="shared" si="0"/>
        <v>63500.3</v>
      </c>
      <c r="I5" s="287"/>
      <c r="J5" s="288"/>
      <c r="K5" s="289"/>
      <c r="L5" s="218"/>
      <c r="M5" s="220"/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/>
      <c r="F6" s="101"/>
      <c r="G6" s="225">
        <f t="shared" si="0"/>
        <v>97811.32</v>
      </c>
      <c r="I6" s="287"/>
      <c r="J6" s="288"/>
      <c r="K6" s="289"/>
      <c r="L6" s="218"/>
      <c r="M6" s="220"/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/>
      <c r="F7" s="101"/>
      <c r="G7" s="225">
        <f t="shared" si="0"/>
        <v>23821.599999999999</v>
      </c>
      <c r="I7" s="287"/>
      <c r="J7" s="288"/>
      <c r="K7" s="289"/>
      <c r="L7" s="218"/>
      <c r="M7" s="220"/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/>
      <c r="F8" s="101"/>
      <c r="G8" s="225">
        <f t="shared" si="0"/>
        <v>28550.54</v>
      </c>
      <c r="I8" s="287"/>
      <c r="J8" s="288"/>
      <c r="K8" s="289"/>
      <c r="L8" s="218"/>
      <c r="M8" s="220"/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/>
      <c r="F9" s="101"/>
      <c r="G9" s="225">
        <f t="shared" si="0"/>
        <v>54776.1</v>
      </c>
      <c r="I9" s="228"/>
      <c r="J9" s="286"/>
      <c r="K9" s="230"/>
      <c r="L9" s="218"/>
      <c r="M9" s="220"/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/>
      <c r="F10" s="101"/>
      <c r="G10" s="225">
        <f t="shared" si="0"/>
        <v>6216</v>
      </c>
      <c r="H10" s="226"/>
      <c r="I10" s="287"/>
      <c r="J10" s="288"/>
      <c r="K10" s="289"/>
      <c r="L10" s="218"/>
      <c r="M10" s="220"/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/>
      <c r="F11" s="101"/>
      <c r="G11" s="225">
        <f t="shared" si="0"/>
        <v>89707.48</v>
      </c>
      <c r="I11" s="228"/>
      <c r="J11" s="286"/>
      <c r="K11" s="230"/>
      <c r="L11" s="218"/>
      <c r="M11" s="220"/>
      <c r="N11" s="227">
        <f t="shared" si="1"/>
        <v>0</v>
      </c>
    </row>
    <row r="12" spans="2:14" ht="15.75" x14ac:dyDescent="0.25">
      <c r="B12" s="222">
        <v>44964</v>
      </c>
      <c r="C12" s="223" t="s">
        <v>174</v>
      </c>
      <c r="D12" s="101">
        <v>44780.82</v>
      </c>
      <c r="E12" s="224"/>
      <c r="F12" s="101"/>
      <c r="G12" s="225">
        <f t="shared" si="0"/>
        <v>44780.82</v>
      </c>
      <c r="I12" s="228"/>
      <c r="J12" s="286"/>
      <c r="K12" s="230"/>
      <c r="L12" s="218"/>
      <c r="M12" s="220"/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/>
      <c r="F13" s="101"/>
      <c r="G13" s="225">
        <f t="shared" si="0"/>
        <v>21573</v>
      </c>
      <c r="I13" s="287"/>
      <c r="J13" s="288"/>
      <c r="K13" s="289"/>
      <c r="L13" s="218"/>
      <c r="M13" s="220"/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/>
      <c r="F14" s="101"/>
      <c r="G14" s="225">
        <f t="shared" si="0"/>
        <v>30244.83</v>
      </c>
      <c r="I14" s="287"/>
      <c r="J14" s="288"/>
      <c r="K14" s="289"/>
      <c r="L14" s="218"/>
      <c r="M14" s="220"/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/>
      <c r="F15" s="101"/>
      <c r="G15" s="225">
        <f t="shared" si="0"/>
        <v>10627.4</v>
      </c>
      <c r="I15" s="228"/>
      <c r="J15" s="286"/>
      <c r="K15" s="230"/>
      <c r="L15" s="218"/>
      <c r="M15" s="220"/>
      <c r="N15" s="227">
        <f t="shared" si="1"/>
        <v>0</v>
      </c>
    </row>
    <row r="16" spans="2:14" ht="15.75" x14ac:dyDescent="0.25">
      <c r="B16" s="222">
        <v>44968</v>
      </c>
      <c r="C16" s="223" t="s">
        <v>178</v>
      </c>
      <c r="D16" s="101">
        <v>106320.8</v>
      </c>
      <c r="E16" s="224"/>
      <c r="F16" s="101"/>
      <c r="G16" s="225">
        <f t="shared" si="0"/>
        <v>106320.8</v>
      </c>
      <c r="I16" s="287"/>
      <c r="J16" s="288"/>
      <c r="K16" s="289"/>
      <c r="L16" s="218"/>
      <c r="M16" s="220"/>
      <c r="N16" s="227">
        <f t="shared" si="1"/>
        <v>0</v>
      </c>
    </row>
    <row r="17" spans="1:14" ht="15.75" x14ac:dyDescent="0.25">
      <c r="B17" s="222">
        <v>44970</v>
      </c>
      <c r="C17" s="223" t="s">
        <v>179</v>
      </c>
      <c r="D17" s="101">
        <v>15558.9</v>
      </c>
      <c r="E17" s="224"/>
      <c r="F17" s="101"/>
      <c r="G17" s="225">
        <f t="shared" si="0"/>
        <v>15558.9</v>
      </c>
      <c r="I17" s="228"/>
      <c r="J17" s="286"/>
      <c r="K17" s="230"/>
      <c r="L17" s="218"/>
      <c r="M17" s="220"/>
      <c r="N17" s="227">
        <f t="shared" si="1"/>
        <v>0</v>
      </c>
    </row>
    <row r="18" spans="1:14" ht="15.75" x14ac:dyDescent="0.25">
      <c r="B18" s="222">
        <v>44971</v>
      </c>
      <c r="C18" s="223" t="s">
        <v>180</v>
      </c>
      <c r="D18" s="101">
        <v>38966</v>
      </c>
      <c r="E18" s="224"/>
      <c r="F18" s="101"/>
      <c r="G18" s="225">
        <f t="shared" si="0"/>
        <v>38966</v>
      </c>
      <c r="I18" s="228"/>
      <c r="J18" s="286"/>
      <c r="K18" s="230"/>
      <c r="L18" s="218"/>
      <c r="M18" s="220"/>
      <c r="N18" s="227">
        <f t="shared" si="1"/>
        <v>0</v>
      </c>
    </row>
    <row r="19" spans="1:14" ht="15.75" x14ac:dyDescent="0.25">
      <c r="B19" s="222">
        <v>44972</v>
      </c>
      <c r="C19" s="223" t="s">
        <v>181</v>
      </c>
      <c r="D19" s="101">
        <v>22837.8</v>
      </c>
      <c r="E19" s="224"/>
      <c r="F19" s="101"/>
      <c r="G19" s="225">
        <f t="shared" si="0"/>
        <v>22837.8</v>
      </c>
      <c r="I19" s="287"/>
      <c r="J19" s="288"/>
      <c r="K19" s="289"/>
      <c r="L19" s="218"/>
      <c r="M19" s="220"/>
      <c r="N19" s="227">
        <f t="shared" si="1"/>
        <v>0</v>
      </c>
    </row>
    <row r="20" spans="1:14" ht="17.25" x14ac:dyDescent="0.3">
      <c r="B20" s="222">
        <v>44972</v>
      </c>
      <c r="C20" s="223" t="s">
        <v>182</v>
      </c>
      <c r="D20" s="101">
        <v>3940.89</v>
      </c>
      <c r="E20" s="224"/>
      <c r="F20" s="101"/>
      <c r="G20" s="225">
        <f t="shared" si="0"/>
        <v>3940.89</v>
      </c>
      <c r="I20" s="228"/>
      <c r="J20" s="286"/>
      <c r="K20" s="230"/>
      <c r="L20" s="218"/>
      <c r="M20" s="231"/>
      <c r="N20" s="227">
        <f t="shared" si="1"/>
        <v>0</v>
      </c>
    </row>
    <row r="21" spans="1:14" ht="17.25" x14ac:dyDescent="0.3">
      <c r="B21" s="222">
        <v>44973</v>
      </c>
      <c r="C21" s="223" t="s">
        <v>183</v>
      </c>
      <c r="D21" s="101">
        <v>91161.2</v>
      </c>
      <c r="E21" s="224"/>
      <c r="F21" s="101"/>
      <c r="G21" s="225">
        <f t="shared" si="0"/>
        <v>91161.2</v>
      </c>
      <c r="I21" s="287"/>
      <c r="J21" s="288"/>
      <c r="K21" s="289"/>
      <c r="L21" s="218"/>
      <c r="M21" s="231"/>
      <c r="N21" s="227">
        <f t="shared" si="1"/>
        <v>0</v>
      </c>
    </row>
    <row r="22" spans="1:14" ht="18.75" x14ac:dyDescent="0.3">
      <c r="B22" s="222">
        <v>44974</v>
      </c>
      <c r="C22" s="223" t="s">
        <v>184</v>
      </c>
      <c r="D22" s="101">
        <v>7864.6</v>
      </c>
      <c r="E22" s="224"/>
      <c r="F22" s="101"/>
      <c r="G22" s="225">
        <f t="shared" si="0"/>
        <v>7864.6</v>
      </c>
      <c r="H22" s="232"/>
      <c r="I22" s="235"/>
      <c r="J22" s="290"/>
      <c r="K22" s="237"/>
      <c r="L22" s="218"/>
      <c r="M22" s="231"/>
      <c r="N22" s="227">
        <f t="shared" si="1"/>
        <v>0</v>
      </c>
    </row>
    <row r="23" spans="1:14" ht="15.75" x14ac:dyDescent="0.25">
      <c r="B23" s="222">
        <v>44974</v>
      </c>
      <c r="C23" s="223" t="s">
        <v>185</v>
      </c>
      <c r="D23" s="101">
        <v>56418.54</v>
      </c>
      <c r="E23" s="224"/>
      <c r="F23" s="101"/>
      <c r="G23" s="225">
        <f t="shared" si="0"/>
        <v>56418.54</v>
      </c>
      <c r="H23" s="233"/>
      <c r="I23" s="235"/>
      <c r="J23" s="290"/>
      <c r="K23" s="237"/>
      <c r="L23" s="224"/>
      <c r="M23" s="101"/>
      <c r="N23" s="227">
        <f t="shared" si="1"/>
        <v>0</v>
      </c>
    </row>
    <row r="24" spans="1:14" ht="21" customHeight="1" x14ac:dyDescent="0.25">
      <c r="B24" s="222">
        <v>44975</v>
      </c>
      <c r="C24" s="223" t="s">
        <v>186</v>
      </c>
      <c r="D24" s="101">
        <v>255285.95</v>
      </c>
      <c r="E24" s="224"/>
      <c r="F24" s="101"/>
      <c r="G24" s="225">
        <f t="shared" si="0"/>
        <v>255285.95</v>
      </c>
      <c r="H24" s="233"/>
      <c r="I24" s="235"/>
      <c r="J24" s="290"/>
      <c r="K24" s="237"/>
      <c r="L24" s="224"/>
      <c r="M24" s="101"/>
      <c r="N24" s="227">
        <f t="shared" si="1"/>
        <v>0</v>
      </c>
    </row>
    <row r="25" spans="1:14" ht="15.75" x14ac:dyDescent="0.25">
      <c r="B25" s="222">
        <v>44975</v>
      </c>
      <c r="C25" s="223" t="s">
        <v>187</v>
      </c>
      <c r="D25" s="101">
        <v>7950</v>
      </c>
      <c r="E25" s="224"/>
      <c r="F25" s="101"/>
      <c r="G25" s="225">
        <f t="shared" si="0"/>
        <v>7950</v>
      </c>
      <c r="H25" s="234"/>
      <c r="I25" s="235"/>
      <c r="J25" s="290"/>
      <c r="K25" s="237"/>
      <c r="L25" s="224"/>
      <c r="M25" s="101"/>
      <c r="N25" s="227">
        <f t="shared" si="1"/>
        <v>0</v>
      </c>
    </row>
    <row r="26" spans="1:14" ht="15.75" x14ac:dyDescent="0.25">
      <c r="B26" s="222">
        <v>44977</v>
      </c>
      <c r="C26" s="223" t="s">
        <v>188</v>
      </c>
      <c r="D26" s="101">
        <v>48571.5</v>
      </c>
      <c r="E26" s="224"/>
      <c r="F26" s="101"/>
      <c r="G26" s="225">
        <f t="shared" si="0"/>
        <v>48571.5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44978</v>
      </c>
      <c r="C27" s="223" t="s">
        <v>189</v>
      </c>
      <c r="D27" s="101">
        <v>22975.1</v>
      </c>
      <c r="E27" s="224"/>
      <c r="F27" s="101"/>
      <c r="G27" s="225">
        <f t="shared" si="0"/>
        <v>22975.1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44978</v>
      </c>
      <c r="C28" s="223" t="s">
        <v>190</v>
      </c>
      <c r="D28" s="101">
        <v>6000</v>
      </c>
      <c r="E28" s="224"/>
      <c r="F28" s="101"/>
      <c r="G28" s="225">
        <f t="shared" si="0"/>
        <v>6000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44979</v>
      </c>
      <c r="C29" s="223" t="s">
        <v>191</v>
      </c>
      <c r="D29" s="101">
        <v>5547</v>
      </c>
      <c r="E29" s="224"/>
      <c r="F29" s="101"/>
      <c r="G29" s="225">
        <f t="shared" si="0"/>
        <v>5547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>
        <v>44980</v>
      </c>
      <c r="C30" s="223" t="s">
        <v>192</v>
      </c>
      <c r="D30" s="101">
        <v>89040.4</v>
      </c>
      <c r="E30" s="224"/>
      <c r="F30" s="101"/>
      <c r="G30" s="225">
        <f t="shared" si="0"/>
        <v>89040.4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44981</v>
      </c>
      <c r="C31" s="223" t="s">
        <v>193</v>
      </c>
      <c r="D31" s="101">
        <v>119560.24</v>
      </c>
      <c r="E31" s="224"/>
      <c r="F31" s="101"/>
      <c r="G31" s="225">
        <f t="shared" si="0"/>
        <v>119560.24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44982</v>
      </c>
      <c r="C32" s="223" t="s">
        <v>194</v>
      </c>
      <c r="D32" s="101">
        <v>84723.4</v>
      </c>
      <c r="E32" s="224"/>
      <c r="F32" s="101"/>
      <c r="G32" s="225">
        <f t="shared" si="0"/>
        <v>84723.4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/>
      <c r="F33" s="101"/>
      <c r="G33" s="225">
        <f t="shared" si="0"/>
        <v>50119.18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/>
      <c r="F34" s="101"/>
      <c r="G34" s="225">
        <f t="shared" si="0"/>
        <v>13491.2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44987</v>
      </c>
      <c r="C35" s="223" t="s">
        <v>197</v>
      </c>
      <c r="D35" s="101">
        <v>137215.21</v>
      </c>
      <c r="E35" s="224"/>
      <c r="F35" s="101"/>
      <c r="G35" s="225">
        <f t="shared" si="0"/>
        <v>137215.21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/>
      <c r="F36" s="101"/>
      <c r="G36" s="225">
        <f t="shared" si="0"/>
        <v>11208</v>
      </c>
      <c r="I36" s="343"/>
      <c r="J36" s="344"/>
      <c r="K36" s="344"/>
      <c r="L36" s="345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/>
      <c r="F37" s="101"/>
      <c r="G37" s="225">
        <f t="shared" si="0"/>
        <v>4184.6000000000004</v>
      </c>
      <c r="I37" s="343"/>
      <c r="J37" s="344"/>
      <c r="K37" s="344"/>
      <c r="L37" s="345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/>
      <c r="F38" s="101"/>
      <c r="G38" s="225">
        <f t="shared" si="0"/>
        <v>53684.03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346" t="s">
        <v>35</v>
      </c>
      <c r="J40" s="34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348"/>
      <c r="J41" s="34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350"/>
      <c r="J42" s="35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0</v>
      </c>
      <c r="G67" s="263">
        <f>SUM(G3:G66)</f>
        <v>1830849.67</v>
      </c>
      <c r="I67" s="352" t="s">
        <v>35</v>
      </c>
      <c r="J67" s="353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356" t="s">
        <v>36</v>
      </c>
      <c r="I68" s="358"/>
      <c r="J68" s="359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35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x14ac:dyDescent="0.25">
      <c r="C74" s="275"/>
      <c r="D74" s="189"/>
      <c r="E74" s="276"/>
      <c r="F74"/>
      <c r="H74" s="233"/>
      <c r="I74" s="303"/>
      <c r="J74" s="191"/>
      <c r="K74" s="304"/>
      <c r="L74" s="304"/>
      <c r="M74" s="299"/>
      <c r="N74"/>
    </row>
    <row r="75" spans="2:14" ht="15.75" x14ac:dyDescent="0.25">
      <c r="C75" s="275"/>
      <c r="D75" s="108"/>
      <c r="E75" s="276"/>
      <c r="H75" s="233"/>
      <c r="I75" s="188"/>
      <c r="J75" s="188"/>
      <c r="K75" s="188"/>
      <c r="L75" s="302"/>
      <c r="M75" s="299"/>
      <c r="N75"/>
    </row>
    <row r="76" spans="2:14" ht="15.75" x14ac:dyDescent="0.25">
      <c r="C76" s="275"/>
      <c r="D76" s="108"/>
      <c r="E76" s="276"/>
      <c r="H76" s="233"/>
      <c r="I76" s="188"/>
      <c r="J76" s="188"/>
      <c r="K76" s="188"/>
      <c r="L76" s="302"/>
      <c r="M76" s="299"/>
      <c r="N76"/>
    </row>
    <row r="77" spans="2:14" ht="15.75" x14ac:dyDescent="0.25">
      <c r="C77" s="275"/>
      <c r="D77" s="108"/>
      <c r="E77" s="276"/>
      <c r="I77" s="299"/>
      <c r="J77" s="299"/>
      <c r="K77" s="299"/>
      <c r="L77" s="298"/>
      <c r="M77" s="299"/>
      <c r="N77"/>
    </row>
    <row r="78" spans="2:14" ht="15.75" x14ac:dyDescent="0.25">
      <c r="C78" s="275"/>
      <c r="D78" s="108"/>
      <c r="E78" s="276"/>
      <c r="I78" s="299"/>
      <c r="J78" s="299"/>
      <c r="K78" s="299"/>
      <c r="L78" s="298"/>
      <c r="M78" s="299"/>
      <c r="N78"/>
    </row>
    <row r="79" spans="2:14" ht="15.75" x14ac:dyDescent="0.25">
      <c r="C79" s="275"/>
      <c r="D79" s="108"/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2023-03-03T20:28:05Z</cp:lastPrinted>
  <dcterms:created xsi:type="dcterms:W3CDTF">2023-01-31T18:18:42Z</dcterms:created>
  <dcterms:modified xsi:type="dcterms:W3CDTF">2023-03-09T17:04:42Z</dcterms:modified>
</cp:coreProperties>
</file>