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1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6" l="1"/>
  <c r="Q6" i="16" l="1"/>
  <c r="Q8" i="16"/>
  <c r="Q9" i="16"/>
  <c r="Q10" i="16"/>
  <c r="Q30" i="16"/>
  <c r="Q31" i="16"/>
  <c r="Q32" i="16"/>
  <c r="Q5" i="16"/>
  <c r="P7" i="16"/>
  <c r="M79" i="9"/>
  <c r="K79" i="9"/>
  <c r="E79" i="9"/>
  <c r="C79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F3" i="9"/>
  <c r="K56" i="16"/>
  <c r="L50" i="16"/>
  <c r="I50" i="16"/>
  <c r="F50" i="16"/>
  <c r="C50" i="16"/>
  <c r="N36" i="16"/>
  <c r="Q35" i="16"/>
  <c r="Q34" i="16"/>
  <c r="T33" i="16"/>
  <c r="Q33" i="16"/>
  <c r="P32" i="16"/>
  <c r="P31" i="16"/>
  <c r="P30" i="16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K52" i="16" l="1"/>
  <c r="F53" i="16" s="1"/>
  <c r="F56" i="16" s="1"/>
  <c r="K54" i="16" s="1"/>
  <c r="K58" i="16" s="1"/>
  <c r="F79" i="9"/>
  <c r="Q36" i="16"/>
  <c r="M36" i="16"/>
  <c r="M39" i="16" s="1"/>
  <c r="P39" i="16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<sst xmlns="http://schemas.openxmlformats.org/spreadsheetml/2006/main" count="1198" uniqueCount="646">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</sst>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44" fontId="16" fillId="3" borderId="23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4" fontId="3" fillId="0" borderId="94" xfId="0" applyNumberFormat="1" applyFont="1" applyFill="1" applyBorder="1"/>
    <xf numFmtId="165" fontId="47" fillId="0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09"/>
      <c r="C1" s="511" t="s">
        <v>25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9" ht="16.5" thickBot="1" x14ac:dyDescent="0.3">
      <c r="B2" s="5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25" t="s">
        <v>6</v>
      </c>
      <c r="Q4" s="52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27">
        <f>SUM(M5:M38)</f>
        <v>247061</v>
      </c>
      <c r="N39" s="52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8"/>
      <c r="N40" s="53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31" t="s">
        <v>11</v>
      </c>
      <c r="I52" s="532"/>
      <c r="J52" s="100"/>
      <c r="K52" s="533">
        <f>I50+L50</f>
        <v>53873.49</v>
      </c>
      <c r="L52" s="534"/>
      <c r="M52" s="535">
        <f>N39+M39</f>
        <v>419924</v>
      </c>
      <c r="N52" s="536"/>
      <c r="P52" s="34"/>
      <c r="Q52" s="9"/>
    </row>
    <row r="53" spans="1:17" ht="15.75" x14ac:dyDescent="0.25">
      <c r="D53" s="537" t="s">
        <v>12</v>
      </c>
      <c r="E53" s="53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37" t="s">
        <v>95</v>
      </c>
      <c r="E54" s="537"/>
      <c r="F54" s="96">
        <v>-549976.4</v>
      </c>
      <c r="I54" s="538" t="s">
        <v>13</v>
      </c>
      <c r="J54" s="539"/>
      <c r="K54" s="540">
        <f>F56+F57+F58</f>
        <v>-24577.400000000023</v>
      </c>
      <c r="L54" s="54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42">
        <f>-C4</f>
        <v>0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20" t="s">
        <v>18</v>
      </c>
      <c r="E58" s="521"/>
      <c r="F58" s="113">
        <v>567389.35</v>
      </c>
      <c r="I58" s="522" t="s">
        <v>97</v>
      </c>
      <c r="J58" s="523"/>
      <c r="K58" s="524">
        <f>K54+K56</f>
        <v>-24577.400000000023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4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ref="F48:F68" si="2">F47+C48</f>
        <v>145889.51999999999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2"/>
        <v>146089.51999999999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2"/>
        <v>148463.31999999998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3"/>
        <v>188840.46999999997</v>
      </c>
      <c r="I76" s="605" t="s">
        <v>597</v>
      </c>
      <c r="J76" s="606"/>
      <c r="K76" s="69"/>
      <c r="L76" s="148"/>
      <c r="M76" s="69"/>
      <c r="N76" s="137">
        <f t="shared" si="4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3"/>
        <v>188840.46999999997</v>
      </c>
      <c r="I77" s="607"/>
      <c r="J77" s="608"/>
      <c r="K77" s="69"/>
      <c r="L77" s="148"/>
      <c r="M77" s="69"/>
      <c r="N77" s="137">
        <f t="shared" si="4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1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72"/>
      <c r="K81" s="1"/>
      <c r="L81" s="97"/>
      <c r="M81" s="3"/>
      <c r="N81" s="1"/>
    </row>
    <row r="82" spans="1:14" ht="18.75" x14ac:dyDescent="0.3">
      <c r="A82" s="435"/>
      <c r="B82" s="604" t="s">
        <v>595</v>
      </c>
      <c r="C82" s="60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75" t="s">
        <v>451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  <c r="R3" s="57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322" t="s">
        <v>217</v>
      </c>
      <c r="R4" s="574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504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504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504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504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504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504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504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504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504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504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504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504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504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504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504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504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504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504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504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504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504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504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504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63"/>
      <c r="X27" s="564"/>
      <c r="Y27" s="56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504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64"/>
      <c r="X28" s="564"/>
      <c r="Y28" s="56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504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504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504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504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54">
        <f>SUM(M5:M35)</f>
        <v>2220612.02</v>
      </c>
      <c r="N36" s="556">
        <f>SUM(N5:N35)</f>
        <v>833865</v>
      </c>
      <c r="O36" s="276"/>
      <c r="P36" s="277">
        <v>0</v>
      </c>
      <c r="Q36" s="600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55"/>
      <c r="N37" s="557"/>
      <c r="O37" s="276"/>
      <c r="P37" s="277">
        <v>0</v>
      </c>
      <c r="Q37" s="601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2">
        <f>M36+N36</f>
        <v>3054477.02</v>
      </c>
      <c r="N39" s="603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217159.4</v>
      </c>
      <c r="L52" s="560"/>
      <c r="M52" s="272"/>
      <c r="N52" s="272"/>
      <c r="P52" s="34"/>
      <c r="Q52" s="13"/>
    </row>
    <row r="53" spans="1:17" x14ac:dyDescent="0.25">
      <c r="D53" s="537" t="s">
        <v>12</v>
      </c>
      <c r="E53" s="537"/>
      <c r="F53" s="312">
        <f>F50-K52-C50</f>
        <v>1453241.94</v>
      </c>
      <c r="I53" s="102"/>
      <c r="J53" s="103"/>
    </row>
    <row r="54" spans="1:17" ht="18.75" x14ac:dyDescent="0.3">
      <c r="D54" s="561" t="s">
        <v>95</v>
      </c>
      <c r="E54" s="561"/>
      <c r="F54" s="111">
        <v>-1360260.32</v>
      </c>
      <c r="I54" s="538" t="s">
        <v>13</v>
      </c>
      <c r="J54" s="539"/>
      <c r="K54" s="540">
        <f>F56+F57+F58</f>
        <v>1797288.1999999997</v>
      </c>
      <c r="L54" s="5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42">
        <f>-C4</f>
        <v>-1266568.45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20" t="s">
        <v>18</v>
      </c>
      <c r="E58" s="521"/>
      <c r="F58" s="113">
        <v>1792817.68</v>
      </c>
      <c r="I58" s="522" t="s">
        <v>198</v>
      </c>
      <c r="J58" s="523"/>
      <c r="K58" s="524">
        <f>K54+K56</f>
        <v>530719.74999999977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>
        <v>44643</v>
      </c>
      <c r="E15" s="487">
        <v>61979.8</v>
      </c>
      <c r="F15" s="392">
        <f t="shared" si="0"/>
        <v>14144.5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/>
      <c r="E16" s="392"/>
      <c r="F16" s="392">
        <f t="shared" si="0"/>
        <v>50443.9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6"/>
      <c r="E17" s="392"/>
      <c r="F17" s="392">
        <f t="shared" si="0"/>
        <v>94092.05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/>
      <c r="E18" s="392"/>
      <c r="F18" s="392">
        <f t="shared" si="0"/>
        <v>8163.9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/>
      <c r="E19" s="392"/>
      <c r="F19" s="392">
        <f t="shared" si="0"/>
        <v>57174.8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/>
      <c r="E20" s="392"/>
      <c r="F20" s="392">
        <f t="shared" si="0"/>
        <v>9004.7999999999993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/>
      <c r="E21" s="392"/>
      <c r="F21" s="392">
        <f t="shared" si="0"/>
        <v>80090.45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/>
      <c r="E22" s="392"/>
      <c r="F22" s="392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/>
      <c r="E23" s="392"/>
      <c r="F23" s="392">
        <f t="shared" si="0"/>
        <v>2559.1999999999998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/>
      <c r="E24" s="392"/>
      <c r="F24" s="392">
        <f t="shared" si="0"/>
        <v>11187.2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/>
      <c r="E25" s="392"/>
      <c r="F25" s="392">
        <f t="shared" si="0"/>
        <v>51776.46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/>
      <c r="E26" s="392"/>
      <c r="F26" s="392">
        <f t="shared" si="0"/>
        <v>87124.5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6"/>
      <c r="E27" s="392"/>
      <c r="F27" s="392">
        <f t="shared" si="0"/>
        <v>67449.740000000005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/>
      <c r="E28" s="392"/>
      <c r="F28" s="392">
        <f t="shared" si="0"/>
        <v>4430.8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/>
      <c r="E29" s="392"/>
      <c r="F29" s="392">
        <f t="shared" si="0"/>
        <v>6400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/>
      <c r="E30" s="392"/>
      <c r="F30" s="392">
        <f t="shared" si="0"/>
        <v>129051.65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/>
      <c r="E31" s="392"/>
      <c r="F31" s="392">
        <f t="shared" si="0"/>
        <v>9483.7999999999993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/>
      <c r="E32" s="392"/>
      <c r="F32" s="392">
        <f t="shared" si="0"/>
        <v>9623.1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/>
      <c r="E33" s="392"/>
      <c r="F33" s="392">
        <f t="shared" si="0"/>
        <v>869.4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/>
      <c r="E34" s="392"/>
      <c r="F34" s="392">
        <f t="shared" si="0"/>
        <v>7771.4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/>
      <c r="E35" s="392"/>
      <c r="F35" s="392">
        <f t="shared" si="0"/>
        <v>46801.67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/>
      <c r="E36" s="392"/>
      <c r="F36" s="392">
        <f t="shared" si="0"/>
        <v>106305.33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/>
      <c r="E37" s="392"/>
      <c r="F37" s="392">
        <f t="shared" si="0"/>
        <v>49908.18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449387.88999999996</v>
      </c>
      <c r="F79" s="153">
        <f>SUM(F3:F78)</f>
        <v>910872.43000000028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7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2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09" t="s">
        <v>594</v>
      </c>
      <c r="J83" s="610"/>
    </row>
    <row r="84" spans="1:14" ht="15.75" thickBot="1" x14ac:dyDescent="0.3">
      <c r="A84" s="456"/>
      <c r="B84" s="442"/>
      <c r="I84" s="611"/>
      <c r="J84" s="61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abSelected="1" topLeftCell="I16" workbookViewId="0">
      <selection activeCell="M29" sqref="M2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75" t="s">
        <v>620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  <c r="R3" s="57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322" t="s">
        <v>217</v>
      </c>
      <c r="R4" s="574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32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182">
        <f>26691+51054.31+554929.3</f>
        <v>632674.6100000001</v>
      </c>
      <c r="N26" s="33">
        <v>57122</v>
      </c>
      <c r="O26" s="2"/>
      <c r="P26" s="284">
        <f t="shared" si="1"/>
        <v>719814.6100000001</v>
      </c>
      <c r="Q26" s="325">
        <v>0</v>
      </c>
      <c r="R26" s="388">
        <v>73524.61</v>
      </c>
      <c r="W26" s="570"/>
      <c r="X26" s="57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182">
        <v>40223</v>
      </c>
      <c r="N27" s="33">
        <v>24965</v>
      </c>
      <c r="O27" s="2"/>
      <c r="P27" s="39">
        <f t="shared" si="1"/>
        <v>87344</v>
      </c>
      <c r="Q27" s="325">
        <f t="shared" si="0"/>
        <v>0</v>
      </c>
      <c r="R27" s="319">
        <v>0</v>
      </c>
      <c r="W27" s="563"/>
      <c r="X27" s="564"/>
      <c r="Y27" s="56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18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18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/>
      <c r="D30" s="58"/>
      <c r="E30" s="27">
        <v>44673</v>
      </c>
      <c r="F30" s="28"/>
      <c r="G30" s="2"/>
      <c r="H30" s="36">
        <v>44673</v>
      </c>
      <c r="I30" s="30"/>
      <c r="J30" s="60"/>
      <c r="K30" s="41"/>
      <c r="L30" s="61"/>
      <c r="M30" s="32"/>
      <c r="N30" s="33"/>
      <c r="O30" s="426"/>
      <c r="P30" s="34">
        <f t="shared" si="1"/>
        <v>0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44674</v>
      </c>
      <c r="C31" s="25"/>
      <c r="D31" s="65"/>
      <c r="E31" s="27">
        <v>44674</v>
      </c>
      <c r="F31" s="28"/>
      <c r="G31" s="2"/>
      <c r="H31" s="36">
        <v>44674</v>
      </c>
      <c r="I31" s="30"/>
      <c r="J31" s="60"/>
      <c r="K31" s="41"/>
      <c r="L31" s="63"/>
      <c r="M31" s="32"/>
      <c r="N31" s="33"/>
      <c r="O31" s="425"/>
      <c r="P31" s="34">
        <f t="shared" si="1"/>
        <v>0</v>
      </c>
      <c r="Q31" s="325">
        <f t="shared" si="0"/>
        <v>0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/>
      <c r="D32" s="64"/>
      <c r="E32" s="27">
        <v>44675</v>
      </c>
      <c r="F32" s="28"/>
      <c r="G32" s="2"/>
      <c r="H32" s="36">
        <v>44675</v>
      </c>
      <c r="I32" s="30"/>
      <c r="J32" s="60"/>
      <c r="K32" s="41"/>
      <c r="L32" s="61"/>
      <c r="M32" s="32"/>
      <c r="N32" s="33"/>
      <c r="O32" s="2"/>
      <c r="P32" s="34">
        <f t="shared" si="1"/>
        <v>0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/>
      <c r="D33" s="65"/>
      <c r="E33" s="27">
        <v>44676</v>
      </c>
      <c r="F33" s="28"/>
      <c r="G33" s="2"/>
      <c r="H33" s="36">
        <v>44676</v>
      </c>
      <c r="I33" s="30"/>
      <c r="J33" s="60"/>
      <c r="K33" s="247"/>
      <c r="L33" s="66"/>
      <c r="M33" s="32"/>
      <c r="N33" s="33"/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44677</v>
      </c>
      <c r="C34" s="25"/>
      <c r="D34" s="64"/>
      <c r="E34" s="27">
        <v>44677</v>
      </c>
      <c r="F34" s="28"/>
      <c r="G34" s="2"/>
      <c r="H34" s="36">
        <v>44677</v>
      </c>
      <c r="I34" s="30"/>
      <c r="J34" s="266"/>
      <c r="K34" s="248"/>
      <c r="L34" s="44"/>
      <c r="M34" s="32"/>
      <c r="N34" s="33"/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44678</v>
      </c>
      <c r="C35" s="25"/>
      <c r="D35" s="65"/>
      <c r="E35" s="27">
        <v>44678</v>
      </c>
      <c r="F35" s="28"/>
      <c r="G35" s="2"/>
      <c r="H35" s="36">
        <v>44678</v>
      </c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44679</v>
      </c>
      <c r="C36" s="25"/>
      <c r="D36" s="62"/>
      <c r="E36" s="27">
        <v>44679</v>
      </c>
      <c r="F36" s="28"/>
      <c r="G36" s="2"/>
      <c r="H36" s="36">
        <v>44679</v>
      </c>
      <c r="I36" s="30"/>
      <c r="J36" s="266"/>
      <c r="K36" s="250"/>
      <c r="L36" s="44"/>
      <c r="M36" s="554">
        <f>SUM(M5:M35)</f>
        <v>1788632.61</v>
      </c>
      <c r="N36" s="556">
        <f>SUM(N5:N35)</f>
        <v>828721</v>
      </c>
      <c r="O36" s="276"/>
      <c r="P36" s="277">
        <v>0</v>
      </c>
      <c r="Q36" s="600">
        <f>SUM(Q5:Q35)</f>
        <v>284.97999999999593</v>
      </c>
      <c r="R36" s="228"/>
    </row>
    <row r="37" spans="1:20" ht="18" customHeight="1" thickBot="1" x14ac:dyDescent="0.3">
      <c r="A37" s="23"/>
      <c r="B37" s="24">
        <v>44680</v>
      </c>
      <c r="C37" s="25"/>
      <c r="D37" s="65"/>
      <c r="E37" s="27">
        <v>44680</v>
      </c>
      <c r="F37" s="28"/>
      <c r="G37" s="2"/>
      <c r="H37" s="36">
        <v>44680</v>
      </c>
      <c r="I37" s="30"/>
      <c r="J37" s="60"/>
      <c r="K37" s="41"/>
      <c r="L37" s="61"/>
      <c r="M37" s="555"/>
      <c r="N37" s="557"/>
      <c r="O37" s="276"/>
      <c r="P37" s="277">
        <v>0</v>
      </c>
      <c r="Q37" s="601"/>
      <c r="R37" s="227" t="s">
        <v>7</v>
      </c>
    </row>
    <row r="38" spans="1:20" ht="18" thickBot="1" x14ac:dyDescent="0.35">
      <c r="A38" s="23"/>
      <c r="B38" s="24">
        <v>44681</v>
      </c>
      <c r="C38" s="25"/>
      <c r="D38" s="65"/>
      <c r="E38" s="27">
        <v>44681</v>
      </c>
      <c r="F38" s="28"/>
      <c r="G38" s="2"/>
      <c r="H38" s="36">
        <v>44681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44682</v>
      </c>
      <c r="C39" s="69"/>
      <c r="D39" s="62"/>
      <c r="E39" s="27">
        <v>44682</v>
      </c>
      <c r="F39" s="70"/>
      <c r="G39" s="2"/>
      <c r="H39" s="36">
        <v>44682</v>
      </c>
      <c r="I39" s="71"/>
      <c r="J39" s="60"/>
      <c r="K39" s="177"/>
      <c r="L39" s="61"/>
      <c r="M39" s="602">
        <f>M36+N36</f>
        <v>2617353.6100000003</v>
      </c>
      <c r="N39" s="603"/>
      <c r="P39" s="34">
        <f>SUM(P5:P38)</f>
        <v>3092058.59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344309</v>
      </c>
      <c r="D50" s="88"/>
      <c r="E50" s="89" t="s">
        <v>8</v>
      </c>
      <c r="F50" s="90">
        <f>SUM(F5:F49)</f>
        <v>2978758</v>
      </c>
      <c r="G50" s="88"/>
      <c r="H50" s="91" t="s">
        <v>9</v>
      </c>
      <c r="I50" s="92">
        <f>SUM(I5:I49)</f>
        <v>73212</v>
      </c>
      <c r="J50" s="93"/>
      <c r="K50" s="94" t="s">
        <v>10</v>
      </c>
      <c r="L50" s="95">
        <f>SUM(L5:L49)</f>
        <v>102979.76999999999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176191.77</v>
      </c>
      <c r="L52" s="560"/>
      <c r="M52" s="272"/>
      <c r="N52" s="272"/>
      <c r="P52" s="34"/>
      <c r="Q52" s="13"/>
    </row>
    <row r="53" spans="1:17" x14ac:dyDescent="0.25">
      <c r="D53" s="537" t="s">
        <v>12</v>
      </c>
      <c r="E53" s="537"/>
      <c r="F53" s="312">
        <f>F50-K52-C50</f>
        <v>2458257.23</v>
      </c>
      <c r="I53" s="102"/>
      <c r="J53" s="103"/>
    </row>
    <row r="54" spans="1:17" ht="18.75" x14ac:dyDescent="0.3">
      <c r="D54" s="561" t="s">
        <v>95</v>
      </c>
      <c r="E54" s="561"/>
      <c r="F54" s="111">
        <v>0</v>
      </c>
      <c r="I54" s="538" t="s">
        <v>13</v>
      </c>
      <c r="J54" s="539"/>
      <c r="K54" s="540">
        <f>F56+F57+F58</f>
        <v>2458257.23</v>
      </c>
      <c r="L54" s="5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2458257.23</v>
      </c>
      <c r="H56" s="23"/>
      <c r="I56" s="108" t="s">
        <v>15</v>
      </c>
      <c r="J56" s="109"/>
      <c r="K56" s="542">
        <f>-C4</f>
        <v>-1792817.68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20" t="s">
        <v>18</v>
      </c>
      <c r="E58" s="521"/>
      <c r="F58" s="113">
        <v>0</v>
      </c>
      <c r="I58" s="522" t="s">
        <v>198</v>
      </c>
      <c r="J58" s="523"/>
      <c r="K58" s="524">
        <f>K54+K56</f>
        <v>665439.55000000005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15"/>
  <sheetViews>
    <sheetView workbookViewId="0">
      <pane ySplit="2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507"/>
      <c r="B3" s="438"/>
      <c r="C3" s="410"/>
      <c r="D3" s="411"/>
      <c r="E3" s="410"/>
      <c r="F3" s="410">
        <f>C3-E3</f>
        <v>0</v>
      </c>
      <c r="I3" s="405"/>
      <c r="J3" s="391"/>
      <c r="K3" s="392"/>
      <c r="L3" s="479"/>
      <c r="M3" s="392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111">
        <f t="shared" ref="F4:F46" si="0">C4-E4</f>
        <v>0</v>
      </c>
      <c r="G4" s="138"/>
      <c r="I4" s="370"/>
      <c r="J4" s="57"/>
      <c r="K4" s="111"/>
      <c r="L4" s="476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111">
        <f t="shared" si="0"/>
        <v>0</v>
      </c>
      <c r="I5" s="370"/>
      <c r="J5" s="57"/>
      <c r="K5" s="111"/>
      <c r="L5" s="476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111">
        <f t="shared" si="0"/>
        <v>0</v>
      </c>
      <c r="I6" s="370"/>
      <c r="J6" s="57"/>
      <c r="K6" s="111"/>
      <c r="L6" s="476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111">
        <f t="shared" si="0"/>
        <v>0</v>
      </c>
      <c r="I7" s="370"/>
      <c r="J7" s="57"/>
      <c r="K7" s="111"/>
      <c r="L7" s="476"/>
      <c r="M7" s="111"/>
      <c r="N7" s="137">
        <f t="shared" si="1"/>
        <v>0</v>
      </c>
    </row>
    <row r="8" spans="1:14" ht="15.75" x14ac:dyDescent="0.25">
      <c r="A8" s="454"/>
      <c r="B8" s="246"/>
      <c r="C8" s="111"/>
      <c r="D8" s="412"/>
      <c r="E8" s="111"/>
      <c r="F8" s="111">
        <f t="shared" si="0"/>
        <v>0</v>
      </c>
      <c r="I8" s="370"/>
      <c r="J8" s="57"/>
      <c r="K8" s="111"/>
      <c r="L8" s="476"/>
      <c r="M8" s="111"/>
      <c r="N8" s="137">
        <f t="shared" si="1"/>
        <v>0</v>
      </c>
    </row>
    <row r="9" spans="1:14" ht="15.75" x14ac:dyDescent="0.25">
      <c r="A9" s="454"/>
      <c r="B9" s="246"/>
      <c r="C9" s="111"/>
      <c r="D9" s="412"/>
      <c r="E9" s="111"/>
      <c r="F9" s="111">
        <f t="shared" si="0"/>
        <v>0</v>
      </c>
      <c r="I9" s="370"/>
      <c r="J9" s="57"/>
      <c r="K9" s="111"/>
      <c r="L9" s="476"/>
      <c r="M9" s="111"/>
      <c r="N9" s="137">
        <f t="shared" si="1"/>
        <v>0</v>
      </c>
    </row>
    <row r="10" spans="1:14" ht="18.75" x14ac:dyDescent="0.3">
      <c r="A10" s="454"/>
      <c r="B10" s="246"/>
      <c r="C10" s="111"/>
      <c r="D10" s="412"/>
      <c r="E10" s="111"/>
      <c r="F10" s="111">
        <f t="shared" si="0"/>
        <v>0</v>
      </c>
      <c r="G10" s="138"/>
      <c r="I10" s="370"/>
      <c r="J10" s="57"/>
      <c r="K10" s="111"/>
      <c r="L10" s="476"/>
      <c r="M10" s="111"/>
      <c r="N10" s="137">
        <f t="shared" si="1"/>
        <v>0</v>
      </c>
    </row>
    <row r="11" spans="1:14" ht="15.75" x14ac:dyDescent="0.25">
      <c r="A11" s="454"/>
      <c r="B11" s="246"/>
      <c r="C11" s="111"/>
      <c r="D11" s="412"/>
      <c r="E11" s="111"/>
      <c r="F11" s="111">
        <f t="shared" si="0"/>
        <v>0</v>
      </c>
      <c r="I11" s="370"/>
      <c r="J11" s="57"/>
      <c r="K11" s="111"/>
      <c r="L11" s="476"/>
      <c r="M11" s="111"/>
      <c r="N11" s="137">
        <f t="shared" si="1"/>
        <v>0</v>
      </c>
    </row>
    <row r="12" spans="1:14" ht="15.75" x14ac:dyDescent="0.25">
      <c r="A12" s="454"/>
      <c r="B12" s="246"/>
      <c r="C12" s="111"/>
      <c r="D12" s="412"/>
      <c r="E12" s="111"/>
      <c r="F12" s="111">
        <f t="shared" si="0"/>
        <v>0</v>
      </c>
      <c r="I12" s="370"/>
      <c r="J12" s="57"/>
      <c r="K12" s="111"/>
      <c r="L12" s="476"/>
      <c r="M12" s="111"/>
      <c r="N12" s="137">
        <f t="shared" si="1"/>
        <v>0</v>
      </c>
    </row>
    <row r="13" spans="1:14" ht="15.75" x14ac:dyDescent="0.25">
      <c r="A13" s="454"/>
      <c r="B13" s="246"/>
      <c r="C13" s="111"/>
      <c r="D13" s="412"/>
      <c r="E13" s="111"/>
      <c r="F13" s="111">
        <f t="shared" si="0"/>
        <v>0</v>
      </c>
      <c r="I13" s="370"/>
      <c r="J13" s="57"/>
      <c r="K13" s="111"/>
      <c r="L13" s="476"/>
      <c r="M13" s="111"/>
      <c r="N13" s="137">
        <f t="shared" si="1"/>
        <v>0</v>
      </c>
    </row>
    <row r="14" spans="1:14" ht="15.75" x14ac:dyDescent="0.25">
      <c r="A14" s="454"/>
      <c r="B14" s="246"/>
      <c r="C14" s="111"/>
      <c r="D14" s="412"/>
      <c r="E14" s="111"/>
      <c r="F14" s="111">
        <f t="shared" si="0"/>
        <v>0</v>
      </c>
      <c r="I14" s="370"/>
      <c r="J14" s="57"/>
      <c r="K14" s="111"/>
      <c r="L14" s="476"/>
      <c r="M14" s="111"/>
      <c r="N14" s="137">
        <f t="shared" si="1"/>
        <v>0</v>
      </c>
    </row>
    <row r="15" spans="1:14" ht="15.75" x14ac:dyDescent="0.25">
      <c r="A15" s="454"/>
      <c r="B15" s="246"/>
      <c r="C15" s="111"/>
      <c r="D15" s="412"/>
      <c r="E15" s="111"/>
      <c r="F15" s="111">
        <f t="shared" si="0"/>
        <v>0</v>
      </c>
      <c r="I15" s="370"/>
      <c r="J15" s="57"/>
      <c r="K15" s="111"/>
      <c r="L15" s="476"/>
      <c r="M15" s="111"/>
      <c r="N15" s="137">
        <f t="shared" si="1"/>
        <v>0</v>
      </c>
    </row>
    <row r="16" spans="1:14" ht="15.75" x14ac:dyDescent="0.25">
      <c r="A16" s="454"/>
      <c r="B16" s="246"/>
      <c r="C16" s="111"/>
      <c r="D16" s="412"/>
      <c r="E16" s="111"/>
      <c r="F16" s="111">
        <f t="shared" si="0"/>
        <v>0</v>
      </c>
      <c r="I16" s="370"/>
      <c r="J16" s="57"/>
      <c r="K16" s="111"/>
      <c r="L16" s="476"/>
      <c r="M16" s="111"/>
      <c r="N16" s="137">
        <f t="shared" si="1"/>
        <v>0</v>
      </c>
    </row>
    <row r="17" spans="1:14" ht="15.75" x14ac:dyDescent="0.25">
      <c r="A17" s="454"/>
      <c r="B17" s="246"/>
      <c r="C17" s="111"/>
      <c r="D17" s="508"/>
      <c r="E17" s="111"/>
      <c r="F17" s="111">
        <f t="shared" si="0"/>
        <v>0</v>
      </c>
      <c r="I17" s="370"/>
      <c r="J17" s="57"/>
      <c r="K17" s="111"/>
      <c r="L17" s="476"/>
      <c r="M17" s="111"/>
      <c r="N17" s="137">
        <f t="shared" si="1"/>
        <v>0</v>
      </c>
    </row>
    <row r="18" spans="1:14" ht="15.75" x14ac:dyDescent="0.25">
      <c r="A18" s="454"/>
      <c r="B18" s="246"/>
      <c r="C18" s="111"/>
      <c r="D18" s="412"/>
      <c r="E18" s="111"/>
      <c r="F18" s="111">
        <f t="shared" si="0"/>
        <v>0</v>
      </c>
      <c r="I18" s="370"/>
      <c r="J18" s="57"/>
      <c r="K18" s="111"/>
      <c r="L18" s="476"/>
      <c r="M18" s="111"/>
      <c r="N18" s="137">
        <f t="shared" si="1"/>
        <v>0</v>
      </c>
    </row>
    <row r="19" spans="1:14" ht="15.75" x14ac:dyDescent="0.25">
      <c r="A19" s="454"/>
      <c r="B19" s="246"/>
      <c r="C19" s="111"/>
      <c r="D19" s="412"/>
      <c r="E19" s="111"/>
      <c r="F19" s="111">
        <f t="shared" si="0"/>
        <v>0</v>
      </c>
      <c r="I19" s="370"/>
      <c r="J19" s="57"/>
      <c r="K19" s="111"/>
      <c r="L19" s="476"/>
      <c r="M19" s="111"/>
      <c r="N19" s="137">
        <f t="shared" si="1"/>
        <v>0</v>
      </c>
    </row>
    <row r="20" spans="1:14" ht="15.75" x14ac:dyDescent="0.25">
      <c r="A20" s="454"/>
      <c r="B20" s="246"/>
      <c r="C20" s="111"/>
      <c r="D20" s="412"/>
      <c r="E20" s="111"/>
      <c r="F20" s="111">
        <f t="shared" si="0"/>
        <v>0</v>
      </c>
      <c r="I20" s="370"/>
      <c r="J20" s="57"/>
      <c r="K20" s="111"/>
      <c r="L20" s="476"/>
      <c r="M20" s="111"/>
      <c r="N20" s="137">
        <f t="shared" si="1"/>
        <v>0</v>
      </c>
    </row>
    <row r="21" spans="1:14" ht="15.75" x14ac:dyDescent="0.25">
      <c r="A21" s="454"/>
      <c r="B21" s="246"/>
      <c r="C21" s="111"/>
      <c r="D21" s="412"/>
      <c r="E21" s="111"/>
      <c r="F21" s="111">
        <f t="shared" si="0"/>
        <v>0</v>
      </c>
      <c r="I21" s="370"/>
      <c r="J21" s="57"/>
      <c r="K21" s="111"/>
      <c r="L21" s="476"/>
      <c r="M21" s="111"/>
      <c r="N21" s="137">
        <f t="shared" si="1"/>
        <v>0</v>
      </c>
    </row>
    <row r="22" spans="1:14" ht="18.75" x14ac:dyDescent="0.3">
      <c r="A22" s="454"/>
      <c r="B22" s="246"/>
      <c r="C22" s="111"/>
      <c r="D22" s="412"/>
      <c r="E22" s="111"/>
      <c r="F22" s="111">
        <f t="shared" si="0"/>
        <v>0</v>
      </c>
      <c r="G22" s="138"/>
      <c r="I22" s="370"/>
      <c r="J22" s="57"/>
      <c r="K22" s="111"/>
      <c r="L22" s="476"/>
      <c r="M22" s="111"/>
      <c r="N22" s="137">
        <f t="shared" si="1"/>
        <v>0</v>
      </c>
    </row>
    <row r="23" spans="1:14" ht="15.75" x14ac:dyDescent="0.25">
      <c r="A23" s="454"/>
      <c r="B23" s="246"/>
      <c r="C23" s="111"/>
      <c r="D23" s="412"/>
      <c r="E23" s="111"/>
      <c r="F23" s="111">
        <f t="shared" si="0"/>
        <v>0</v>
      </c>
      <c r="I23" s="370"/>
      <c r="J23" s="57"/>
      <c r="K23" s="111"/>
      <c r="L23" s="476"/>
      <c r="M23" s="111"/>
      <c r="N23" s="137">
        <f t="shared" si="1"/>
        <v>0</v>
      </c>
    </row>
    <row r="24" spans="1:14" ht="15.75" x14ac:dyDescent="0.25">
      <c r="A24" s="454"/>
      <c r="B24" s="246"/>
      <c r="C24" s="111"/>
      <c r="D24" s="412"/>
      <c r="E24" s="111"/>
      <c r="F24" s="111">
        <f t="shared" si="0"/>
        <v>0</v>
      </c>
      <c r="I24" s="370"/>
      <c r="J24" s="57"/>
      <c r="K24" s="111"/>
      <c r="L24" s="476"/>
      <c r="M24" s="111"/>
      <c r="N24" s="137">
        <f t="shared" si="1"/>
        <v>0</v>
      </c>
    </row>
    <row r="25" spans="1:14" ht="15.75" x14ac:dyDescent="0.25">
      <c r="A25" s="454"/>
      <c r="B25" s="246"/>
      <c r="C25" s="111"/>
      <c r="D25" s="412"/>
      <c r="E25" s="111"/>
      <c r="F25" s="111">
        <f t="shared" si="0"/>
        <v>0</v>
      </c>
      <c r="I25" s="245"/>
      <c r="J25" s="57"/>
      <c r="K25" s="111"/>
      <c r="L25" s="476"/>
      <c r="M25" s="111"/>
      <c r="N25" s="137">
        <f t="shared" si="1"/>
        <v>0</v>
      </c>
    </row>
    <row r="26" spans="1:14" ht="15.75" x14ac:dyDescent="0.25">
      <c r="A26" s="454"/>
      <c r="B26" s="246"/>
      <c r="C26" s="111"/>
      <c r="D26" s="412"/>
      <c r="E26" s="111"/>
      <c r="F26" s="111">
        <f t="shared" si="0"/>
        <v>0</v>
      </c>
      <c r="I26" s="245"/>
      <c r="J26" s="57"/>
      <c r="K26" s="111"/>
      <c r="L26" s="476"/>
      <c r="M26" s="111"/>
      <c r="N26" s="137">
        <f t="shared" si="1"/>
        <v>0</v>
      </c>
    </row>
    <row r="27" spans="1:14" ht="15.75" x14ac:dyDescent="0.25">
      <c r="A27" s="454"/>
      <c r="B27" s="246"/>
      <c r="C27" s="111"/>
      <c r="D27" s="508"/>
      <c r="E27" s="111"/>
      <c r="F27" s="111">
        <f t="shared" si="0"/>
        <v>0</v>
      </c>
      <c r="I27" s="245"/>
      <c r="J27" s="57"/>
      <c r="K27" s="111"/>
      <c r="L27" s="476"/>
      <c r="M27" s="111"/>
      <c r="N27" s="137">
        <f t="shared" si="1"/>
        <v>0</v>
      </c>
    </row>
    <row r="28" spans="1:14" ht="15.75" x14ac:dyDescent="0.25">
      <c r="A28" s="454"/>
      <c r="B28" s="246"/>
      <c r="C28" s="111"/>
      <c r="D28" s="412"/>
      <c r="E28" s="111"/>
      <c r="F28" s="111">
        <f t="shared" si="0"/>
        <v>0</v>
      </c>
      <c r="I28" s="245"/>
      <c r="J28" s="57"/>
      <c r="K28" s="111"/>
      <c r="L28" s="476"/>
      <c r="M28" s="111"/>
      <c r="N28" s="137">
        <f t="shared" si="1"/>
        <v>0</v>
      </c>
    </row>
    <row r="29" spans="1:14" ht="15.75" x14ac:dyDescent="0.25">
      <c r="A29" s="454"/>
      <c r="B29" s="246"/>
      <c r="C29" s="111"/>
      <c r="D29" s="412"/>
      <c r="E29" s="111"/>
      <c r="F29" s="111">
        <f t="shared" si="0"/>
        <v>0</v>
      </c>
      <c r="I29" s="245"/>
      <c r="J29" s="57"/>
      <c r="K29" s="111"/>
      <c r="L29" s="476"/>
      <c r="M29" s="111"/>
      <c r="N29" s="137">
        <f t="shared" si="1"/>
        <v>0</v>
      </c>
    </row>
    <row r="30" spans="1:14" ht="18.75" x14ac:dyDescent="0.3">
      <c r="A30" s="454"/>
      <c r="B30" s="246"/>
      <c r="C30" s="111"/>
      <c r="D30" s="412"/>
      <c r="E30" s="111"/>
      <c r="F30" s="111">
        <f t="shared" si="0"/>
        <v>0</v>
      </c>
      <c r="G30" s="138"/>
      <c r="I30" s="245"/>
      <c r="J30" s="57"/>
      <c r="K30" s="111"/>
      <c r="L30" s="476"/>
      <c r="M30" s="69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111">
        <f t="shared" si="0"/>
        <v>0</v>
      </c>
      <c r="I31" s="370"/>
      <c r="J31" s="57"/>
      <c r="K31" s="111"/>
      <c r="L31" s="476"/>
      <c r="M31" s="69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111">
        <f t="shared" si="0"/>
        <v>0</v>
      </c>
      <c r="I32" s="370"/>
      <c r="J32" s="57"/>
      <c r="K32" s="111"/>
      <c r="L32" s="476"/>
      <c r="M32" s="69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111">
        <f t="shared" si="0"/>
        <v>0</v>
      </c>
      <c r="I33" s="370"/>
      <c r="J33" s="57"/>
      <c r="K33" s="111"/>
      <c r="L33" s="476"/>
      <c r="M33" s="69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111">
        <f t="shared" si="0"/>
        <v>0</v>
      </c>
      <c r="I34" s="370"/>
      <c r="J34" s="57"/>
      <c r="K34" s="111"/>
      <c r="L34" s="476"/>
      <c r="M34" s="69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111">
        <f t="shared" si="0"/>
        <v>0</v>
      </c>
      <c r="I35" s="370"/>
      <c r="J35" s="57"/>
      <c r="K35" s="111"/>
      <c r="L35" s="476"/>
      <c r="M35" s="69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111">
        <f t="shared" si="0"/>
        <v>0</v>
      </c>
      <c r="I36" s="370"/>
      <c r="J36" s="57"/>
      <c r="K36" s="111"/>
      <c r="L36" s="476"/>
      <c r="M36" s="69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111">
        <f t="shared" si="0"/>
        <v>0</v>
      </c>
      <c r="I37" s="370"/>
      <c r="J37" s="57"/>
      <c r="K37" s="111"/>
      <c r="L37" s="476"/>
      <c r="M37" s="69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111">
        <f t="shared" si="0"/>
        <v>0</v>
      </c>
      <c r="I38" s="288"/>
      <c r="J38" s="57"/>
      <c r="K38" s="111"/>
      <c r="L38" s="476"/>
      <c r="M38" s="69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111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111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111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111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54"/>
      <c r="B43" s="439"/>
      <c r="C43" s="413"/>
      <c r="D43" s="413"/>
      <c r="E43" s="413"/>
      <c r="F43" s="111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54"/>
      <c r="B44" s="439"/>
      <c r="C44" s="413"/>
      <c r="D44" s="413"/>
      <c r="E44" s="413"/>
      <c r="F44" s="111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54"/>
      <c r="B45" s="439"/>
      <c r="C45" s="413"/>
      <c r="D45" s="413"/>
      <c r="E45" s="413"/>
      <c r="F45" s="111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54"/>
      <c r="B46" s="246"/>
      <c r="C46" s="111"/>
      <c r="D46" s="253"/>
      <c r="E46" s="69"/>
      <c r="F46" s="111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363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363">
        <f t="shared" si="2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0</v>
      </c>
      <c r="D79" s="407"/>
      <c r="E79" s="395">
        <f>SUM(E3:E78)</f>
        <v>0</v>
      </c>
      <c r="F79" s="153">
        <f>SUM(F3:F78)</f>
        <v>0</v>
      </c>
      <c r="K79" s="209">
        <f>SUM(K3:K78)</f>
        <v>0</v>
      </c>
      <c r="L79" s="478"/>
      <c r="M79" s="209">
        <f>SUM(M3:M78)</f>
        <v>0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2"/>
      <c r="K81" s="1"/>
      <c r="L81" s="97"/>
      <c r="M81" s="3"/>
      <c r="N81" s="1"/>
    </row>
    <row r="82" spans="1:14" ht="16.5" thickBot="1" x14ac:dyDescent="0.3">
      <c r="A82" s="456"/>
      <c r="B82" s="442"/>
      <c r="H82" s="2"/>
      <c r="I82" s="14"/>
      <c r="J82" s="505"/>
      <c r="K82" s="6"/>
      <c r="L82" s="506"/>
      <c r="M82" s="6"/>
    </row>
    <row r="83" spans="1:14" x14ac:dyDescent="0.25">
      <c r="A83" s="456"/>
      <c r="B83" s="442"/>
      <c r="I83" s="609" t="s">
        <v>594</v>
      </c>
      <c r="J83" s="610"/>
    </row>
    <row r="84" spans="1:14" ht="15.75" thickBot="1" x14ac:dyDescent="0.3">
      <c r="A84" s="456"/>
      <c r="B84" s="442"/>
      <c r="I84" s="611"/>
      <c r="J84" s="61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4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4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11" t="s">
        <v>208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286" t="s">
        <v>209</v>
      </c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62"/>
      <c r="X5" s="56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6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6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70"/>
      <c r="X25" s="57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70"/>
      <c r="X26" s="57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63"/>
      <c r="X27" s="564"/>
      <c r="Y27" s="56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54">
        <f>SUM(M5:M35)</f>
        <v>321168.83</v>
      </c>
      <c r="N36" s="556">
        <f>SUM(N5:N35)</f>
        <v>467016</v>
      </c>
      <c r="O36" s="276"/>
      <c r="P36" s="277">
        <v>0</v>
      </c>
      <c r="Q36" s="55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55"/>
      <c r="N37" s="557"/>
      <c r="O37" s="276"/>
      <c r="P37" s="277">
        <v>0</v>
      </c>
      <c r="Q37" s="55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71911.59</v>
      </c>
      <c r="L52" s="560"/>
      <c r="M52" s="272"/>
      <c r="N52" s="272"/>
      <c r="P52" s="34"/>
      <c r="Q52" s="13"/>
    </row>
    <row r="53" spans="1:17" ht="16.5" thickBot="1" x14ac:dyDescent="0.3">
      <c r="D53" s="537" t="s">
        <v>12</v>
      </c>
      <c r="E53" s="537"/>
      <c r="F53" s="312">
        <f>F50-K52-C50</f>
        <v>-25952.549999999814</v>
      </c>
      <c r="I53" s="102"/>
      <c r="J53" s="103"/>
    </row>
    <row r="54" spans="1:17" ht="18.75" x14ac:dyDescent="0.3">
      <c r="D54" s="561" t="s">
        <v>95</v>
      </c>
      <c r="E54" s="561"/>
      <c r="F54" s="111">
        <v>-706888.38</v>
      </c>
      <c r="I54" s="538" t="s">
        <v>13</v>
      </c>
      <c r="J54" s="539"/>
      <c r="K54" s="540">
        <f>F56+F57+F58</f>
        <v>1308778.3500000003</v>
      </c>
      <c r="L54" s="540"/>
      <c r="M54" s="546" t="s">
        <v>211</v>
      </c>
      <c r="N54" s="547"/>
      <c r="O54" s="547"/>
      <c r="P54" s="547"/>
      <c r="Q54" s="54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49"/>
      <c r="N55" s="550"/>
      <c r="O55" s="550"/>
      <c r="P55" s="550"/>
      <c r="Q55" s="55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42">
        <f>-C4</f>
        <v>-567389.35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20" t="s">
        <v>18</v>
      </c>
      <c r="E58" s="521"/>
      <c r="F58" s="113">
        <v>2142307.62</v>
      </c>
      <c r="I58" s="522" t="s">
        <v>198</v>
      </c>
      <c r="J58" s="523"/>
      <c r="K58" s="524">
        <f>K54+K56</f>
        <v>741389.00000000035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7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7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11" t="s">
        <v>208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  <c r="R3" s="57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322" t="s">
        <v>217</v>
      </c>
      <c r="R4" s="574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62"/>
      <c r="X5" s="56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63"/>
      <c r="X27" s="564"/>
      <c r="Y27" s="56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64"/>
      <c r="X28" s="564"/>
      <c r="Y28" s="56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54">
        <f>SUM(M5:M35)</f>
        <v>1077791.3</v>
      </c>
      <c r="N36" s="556">
        <f>SUM(N5:N35)</f>
        <v>936398</v>
      </c>
      <c r="O36" s="276"/>
      <c r="P36" s="277">
        <v>0</v>
      </c>
      <c r="Q36" s="55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55"/>
      <c r="N37" s="557"/>
      <c r="O37" s="276"/>
      <c r="P37" s="277">
        <v>0</v>
      </c>
      <c r="Q37" s="55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90750.75</v>
      </c>
      <c r="L52" s="560"/>
      <c r="M52" s="272"/>
      <c r="N52" s="272"/>
      <c r="P52" s="34"/>
      <c r="Q52" s="13"/>
    </row>
    <row r="53" spans="1:17" ht="16.5" thickBot="1" x14ac:dyDescent="0.3">
      <c r="D53" s="537" t="s">
        <v>12</v>
      </c>
      <c r="E53" s="537"/>
      <c r="F53" s="312">
        <f>F50-K52-C50</f>
        <v>1739855.03</v>
      </c>
      <c r="I53" s="102"/>
      <c r="J53" s="103"/>
    </row>
    <row r="54" spans="1:17" ht="18.75" x14ac:dyDescent="0.3">
      <c r="D54" s="561" t="s">
        <v>95</v>
      </c>
      <c r="E54" s="561"/>
      <c r="F54" s="111">
        <v>-1567070.66</v>
      </c>
      <c r="I54" s="538" t="s">
        <v>13</v>
      </c>
      <c r="J54" s="539"/>
      <c r="K54" s="540">
        <f>F56+F57+F58</f>
        <v>703192.8600000001</v>
      </c>
      <c r="L54" s="540"/>
      <c r="M54" s="546" t="s">
        <v>211</v>
      </c>
      <c r="N54" s="547"/>
      <c r="O54" s="547"/>
      <c r="P54" s="547"/>
      <c r="Q54" s="54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49"/>
      <c r="N55" s="550"/>
      <c r="O55" s="550"/>
      <c r="P55" s="550"/>
      <c r="Q55" s="55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42">
        <f>-C4</f>
        <v>-567389.35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20" t="s">
        <v>18</v>
      </c>
      <c r="E58" s="521"/>
      <c r="F58" s="113">
        <v>754143.23</v>
      </c>
      <c r="I58" s="522" t="s">
        <v>198</v>
      </c>
      <c r="J58" s="523"/>
      <c r="K58" s="524">
        <f>K54+K56</f>
        <v>135803.51000000013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7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7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75" t="s">
        <v>316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  <c r="R3" s="57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322" t="s">
        <v>217</v>
      </c>
      <c r="R4" s="574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6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63"/>
      <c r="X27" s="564"/>
      <c r="Y27" s="56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64"/>
      <c r="X28" s="564"/>
      <c r="Y28" s="56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54">
        <f>SUM(M5:M35)</f>
        <v>1818445.73</v>
      </c>
      <c r="N36" s="556">
        <f>SUM(N5:N35)</f>
        <v>739014</v>
      </c>
      <c r="O36" s="276"/>
      <c r="P36" s="277">
        <v>0</v>
      </c>
      <c r="Q36" s="55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55"/>
      <c r="N37" s="557"/>
      <c r="O37" s="276"/>
      <c r="P37" s="277">
        <v>0</v>
      </c>
      <c r="Q37" s="55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158798.12</v>
      </c>
      <c r="L52" s="560"/>
      <c r="M52" s="272"/>
      <c r="N52" s="272"/>
      <c r="P52" s="34"/>
      <c r="Q52" s="13"/>
    </row>
    <row r="53" spans="1:17" x14ac:dyDescent="0.25">
      <c r="D53" s="537" t="s">
        <v>12</v>
      </c>
      <c r="E53" s="537"/>
      <c r="F53" s="312">
        <f>F50-K52-C50</f>
        <v>2078470.75</v>
      </c>
      <c r="I53" s="102"/>
      <c r="J53" s="103"/>
    </row>
    <row r="54" spans="1:17" ht="18.75" x14ac:dyDescent="0.3">
      <c r="D54" s="561" t="s">
        <v>95</v>
      </c>
      <c r="E54" s="561"/>
      <c r="F54" s="111">
        <v>-1448401.2</v>
      </c>
      <c r="I54" s="538" t="s">
        <v>13</v>
      </c>
      <c r="J54" s="539"/>
      <c r="K54" s="540">
        <f>F56+F57+F58</f>
        <v>1025960.7</v>
      </c>
      <c r="L54" s="5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42">
        <f>-C4</f>
        <v>-754143.23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20" t="s">
        <v>18</v>
      </c>
      <c r="E58" s="521"/>
      <c r="F58" s="113">
        <v>1149740.4099999999</v>
      </c>
      <c r="I58" s="522" t="s">
        <v>198</v>
      </c>
      <c r="J58" s="523"/>
      <c r="K58" s="524">
        <f>K54+K56</f>
        <v>271817.46999999997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77" t="s">
        <v>413</v>
      </c>
      <c r="C43" s="578"/>
      <c r="D43" s="578"/>
      <c r="E43" s="579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80"/>
      <c r="C44" s="581"/>
      <c r="D44" s="581"/>
      <c r="E44" s="582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83"/>
      <c r="C45" s="584"/>
      <c r="D45" s="584"/>
      <c r="E45" s="585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592" t="s">
        <v>593</v>
      </c>
      <c r="C47" s="59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594"/>
      <c r="C48" s="595"/>
      <c r="D48" s="253"/>
      <c r="E48" s="69"/>
      <c r="F48" s="137">
        <f t="shared" si="2"/>
        <v>0</v>
      </c>
      <c r="I48" s="348"/>
      <c r="J48" s="586" t="s">
        <v>414</v>
      </c>
      <c r="K48" s="587"/>
      <c r="L48" s="58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89"/>
      <c r="K49" s="590"/>
      <c r="L49" s="59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596" t="s">
        <v>594</v>
      </c>
      <c r="J50" s="597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596"/>
      <c r="J51" s="59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596"/>
      <c r="J52" s="59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596"/>
      <c r="J53" s="59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596"/>
      <c r="J54" s="59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596"/>
      <c r="J55" s="59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596"/>
      <c r="J56" s="59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596"/>
      <c r="J57" s="59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596"/>
      <c r="J58" s="59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596"/>
      <c r="J59" s="59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596"/>
      <c r="J60" s="59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596"/>
      <c r="J61" s="59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596"/>
      <c r="J62" s="59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596"/>
      <c r="J63" s="59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596"/>
      <c r="J64" s="59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596"/>
      <c r="J65" s="59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596"/>
      <c r="J66" s="59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596"/>
      <c r="J67" s="59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596"/>
      <c r="J68" s="59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596"/>
      <c r="J69" s="59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596"/>
      <c r="J70" s="59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596"/>
      <c r="J71" s="59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596"/>
      <c r="J72" s="59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596"/>
      <c r="J73" s="59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596"/>
      <c r="J74" s="59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596"/>
      <c r="J75" s="59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596"/>
      <c r="J76" s="59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596"/>
      <c r="J77" s="59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598"/>
      <c r="J78" s="59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7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7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16" workbookViewId="0">
      <selection activeCell="C22" sqref="C2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9"/>
      <c r="C1" s="575" t="s">
        <v>316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</row>
    <row r="2" spans="1:25" ht="16.5" thickBot="1" x14ac:dyDescent="0.3">
      <c r="B2" s="5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3" t="s">
        <v>0</v>
      </c>
      <c r="C3" s="514"/>
      <c r="D3" s="10"/>
      <c r="E3" s="11"/>
      <c r="F3" s="11"/>
      <c r="H3" s="515" t="s">
        <v>26</v>
      </c>
      <c r="I3" s="515"/>
      <c r="K3" s="165"/>
      <c r="L3" s="13"/>
      <c r="M3" s="14"/>
      <c r="P3" s="552" t="s">
        <v>6</v>
      </c>
      <c r="R3" s="57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6" t="s">
        <v>2</v>
      </c>
      <c r="F4" s="517"/>
      <c r="H4" s="518" t="s">
        <v>3</v>
      </c>
      <c r="I4" s="519"/>
      <c r="J4" s="19"/>
      <c r="K4" s="166"/>
      <c r="L4" s="20"/>
      <c r="M4" s="21" t="s">
        <v>4</v>
      </c>
      <c r="N4" s="22" t="s">
        <v>5</v>
      </c>
      <c r="P4" s="553"/>
      <c r="Q4" s="322" t="s">
        <v>217</v>
      </c>
      <c r="R4" s="574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63"/>
      <c r="X27" s="564"/>
      <c r="Y27" s="56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54">
        <f>SUM(M5:M35)</f>
        <v>2143864.4900000002</v>
      </c>
      <c r="N36" s="556">
        <f>SUM(N5:N35)</f>
        <v>791108</v>
      </c>
      <c r="O36" s="276"/>
      <c r="P36" s="277">
        <v>0</v>
      </c>
      <c r="Q36" s="60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55"/>
      <c r="N37" s="557"/>
      <c r="O37" s="276"/>
      <c r="P37" s="277">
        <v>0</v>
      </c>
      <c r="Q37" s="60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02">
        <f>M36+N36</f>
        <v>2934972.49</v>
      </c>
      <c r="N39" s="60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1" t="s">
        <v>11</v>
      </c>
      <c r="I52" s="532"/>
      <c r="J52" s="100"/>
      <c r="K52" s="533">
        <f>I50+L50</f>
        <v>197471.8</v>
      </c>
      <c r="L52" s="560"/>
      <c r="M52" s="272"/>
      <c r="N52" s="272"/>
      <c r="P52" s="34"/>
      <c r="Q52" s="13"/>
    </row>
    <row r="53" spans="1:17" x14ac:dyDescent="0.25">
      <c r="D53" s="537" t="s">
        <v>12</v>
      </c>
      <c r="E53" s="537"/>
      <c r="F53" s="312">
        <f>F50-K52-C50</f>
        <v>2057786.11</v>
      </c>
      <c r="I53" s="102"/>
      <c r="J53" s="103"/>
    </row>
    <row r="54" spans="1:17" ht="18.75" x14ac:dyDescent="0.3">
      <c r="D54" s="561" t="s">
        <v>95</v>
      </c>
      <c r="E54" s="561"/>
      <c r="F54" s="111">
        <v>-1702928.14</v>
      </c>
      <c r="I54" s="538" t="s">
        <v>13</v>
      </c>
      <c r="J54" s="539"/>
      <c r="K54" s="540">
        <f>F56+F57+F58</f>
        <v>1147965.3400000003</v>
      </c>
      <c r="L54" s="5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42">
        <f>-C4</f>
        <v>-1149740.4099999999</v>
      </c>
      <c r="L56" s="54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20" t="s">
        <v>18</v>
      </c>
      <c r="E58" s="521"/>
      <c r="F58" s="113">
        <v>1266568.45</v>
      </c>
      <c r="I58" s="522" t="s">
        <v>97</v>
      </c>
      <c r="J58" s="523"/>
      <c r="K58" s="524">
        <f>K54+K56</f>
        <v>-1775.0699999995995</v>
      </c>
      <c r="L58" s="5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2022-04-23T15:45:27Z</dcterms:modified>
</cp:coreProperties>
</file>