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3690" yWindow="0" windowWidth="16605" windowHeight="10920" firstSheet="6" activeTab="8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Hoja2" sheetId="14" r:id="rId11"/>
    <sheet name="REPORTE ENERO 2022" sheetId="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12" l="1"/>
  <c r="M32" i="12"/>
  <c r="T33" i="12"/>
  <c r="N31" i="12"/>
  <c r="M31" i="12"/>
  <c r="N29" i="12"/>
  <c r="M30" i="12"/>
  <c r="M29" i="12"/>
  <c r="M28" i="12" l="1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46" i="13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3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F53" i="10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F56" i="10" s="1"/>
  <c r="K54" i="10" s="1"/>
  <c r="K58" i="10" s="1"/>
  <c r="Q36" i="10"/>
  <c r="P39" i="10"/>
  <c r="F79" i="11" l="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<sst xmlns="http://schemas.openxmlformats.org/spreadsheetml/2006/main" count="935" uniqueCount="460">
  <si>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</si>
  <si>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</si>
  <si>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</si>
  <si>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</si>
  <si>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</si>
  <si>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</si>
  <si>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</si>
  <si>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</si>
  <si>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</si>
  <si>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</si>
  <si>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</si>
  <si>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</si>
  <si>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</si>
  <si>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</si>
  <si>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</si>
  <si>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</si>
  <si>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</si>
  <si>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</si>
  <si>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</si>
  <si>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</si>
  <si>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</si>
  <si>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</si>
  <si>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</si>
  <si>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</si>
  <si>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</si>
  <si>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</si>
  <si>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</si>
  <si>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</si>
  <si>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</si>
  <si>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</si>
  <si>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</si>
  <si>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</si>
  <si>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</si>
  <si>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</si>
  <si>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</si>
  <si>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</si>
  <si>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</si>
  <si>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</si>
  <si>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</si>
  <si>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</si>
  <si>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</si>
  <si>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</si>
  <si>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</si>
  <si>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</si>
  <si>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</si>
  <si>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</si>
  <si>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</si>
  <si>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</si>
  <si>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</si>
  <si>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</si>
  <si>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</si>
  <si>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</si>
  <si>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</si>
  <si>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</si>
  <si>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</si>
  <si>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</si>
  <si>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</si>
  <si>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</si>
  <si>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</si>
  <si>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</si>
  <si>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</si>
  <si>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</si>
  <si>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</si>
  <si>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</si>
  <si>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</si>
  <si>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</si>
  <si>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</si>
  <si>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</si>
  <si>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</si>
  <si>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</si>
  <si>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</si>
  <si>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</si>
  <si>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</si>
  <si>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</si>
  <si>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</si>
  <si>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</si>
  <si>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</si>
  <si>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</si>
  <si>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</si>
  <si>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</si>
  <si>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</si>
  <si>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</si>
  <si>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</si>
  <si>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</si>
  <si>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</si>
  <si>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</si>
  <si>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</si>
  <si>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</si>
  <si>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</si>
  <si>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</si>
  <si>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</si>
  <si>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</si>
  <si>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</si>
  <si>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</si>
  <si>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</si>
  <si>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</si>
  <si>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</si>
  <si>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</si>
  <si>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</si>
  <si>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</si>
  <si>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</si>
  <si>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</si>
  <si>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</si>
  <si>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</si>
  <si>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</si>
  <si>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</si>
  <si>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</si>
  <si>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</si>
  <si>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</si>
  <si>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</si>
  <si>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</si>
  <si>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</si>
  <si>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</si>
  <si>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</si>
  <si>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</si>
  <si>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</si>
  <si>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</si>
  <si>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</si>
  <si>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</si>
  <si>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</si>
  <si>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</si>
  <si>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</si>
  <si>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</si>
  <si>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</si>
  <si>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</si>
  <si>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</si>
  <si>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</si>
  <si>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</si>
  <si>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</si>
  <si>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</si>
  <si>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</si>
  <si>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</si>
  <si>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</si>
  <si>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</si>
  <si>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</si>
  <si>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</si>
  <si>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</si>
  <si>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</si>
  <si>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</si>
  <si>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</si>
  <si>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</si>
  <si>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</si>
  <si>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</si>
  <si>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</si>
  <si>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</si>
  <si>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</si>
  <si>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</si>
  <si>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</si>
  <si>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</si>
  <si>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</si>
  <si>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</si>
  <si>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</si>
  <si>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</si>
  <si>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</si>
  <si>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</si>
  <si>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</si>
  <si>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</si>
  <si>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</si>
  <si>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</si>
  <si>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</si>
  <si>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</si>
  <si>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</si>
  <si>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</si>
  <si>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</si>
  <si>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</si>
  <si>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</si>
  <si>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</si>
  <si>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</si>
  <si>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</si>
  <si>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</si>
  <si>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</si>
  <si>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</si>
  <si>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</si>
  <si>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</si>
  <si>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</si>
  <si>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</si>
  <si>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</si>
  <si>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</si>
  <si>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</si>
  <si>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</si>
  <si>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</si>
  <si>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</si>
  <si>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</si>
  <si>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</si>
  <si>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</si>
  <si>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</si>
  <si>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</si>
  <si>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</si>
  <si>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</si>
  <si>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</si>
  <si>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</si>
  <si>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</si>
  <si>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</si>
  <si>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</si>
  <si>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</si>
  <si>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</si>
  <si>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</si>
  <si>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</si>
  <si>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</si>
  <si>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</si>
  <si>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</si>
  <si>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</si>
  <si>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</si>
  <si>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</si>
  <si>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</si>
  <si>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</si>
  <si>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</si>
  <si>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</si>
  <si>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</si>
  <si>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</si>
  <si>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</si>
  <si>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</si>
  <si>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</si>
  <si>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</si>
  <si>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</si>
  <si>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</si>
  <si>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</si>
  <si>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</si>
  <si>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</si>
  <si>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</si>
  <si>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</si>
  <si>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</si>
  <si>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</si>
  <si>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</si>
  <si>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</si>
  <si>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</si>
  <si>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</si>
  <si>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</si>
  <si>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</si>
  <si>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</si>
  <si>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</si>
  <si>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</si>
  <si>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</si>
  <si>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</si>
  <si>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</si>
  <si>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</si>
  <si>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</si>
  <si>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</si>
  <si>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</si>
  <si>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</si>
  <si>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</si>
  <si>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</si>
  <si>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</si>
  <si>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</si>
  <si>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</si>
  <si>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</si>
  <si>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</si>
  <si>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</si>
  <si>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</si>
  <si>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</si>
  <si>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</si>
  <si>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</si>
  <si>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</si>
  <si>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</si>
  <si>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</si>
  <si>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</si>
  <si>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</si>
  <si>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</si>
  <si>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</si>
  <si>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</si>
  <si>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</si>
  <si>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</si>
  <si>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</si>
  <si>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</si>
  <si>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</si>
  <si>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</si>
  <si>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</si>
  <si>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</si>
  <si>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</si>
  <si>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</si>
  <si>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</si>
  <si>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</si>
  <si>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</si>
  <si>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</si>
  <si>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</si>
  <si>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</si>
  <si>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</si>
  <si>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</si>
  <si>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</si>
  <si>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</si>
  <si>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</si>
  <si>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</si>
  <si>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</si>
  <si>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</si>
  <si>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</si>
  <si>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</si>
  <si>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</si>
  <si>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</si>
  <si>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</si>
  <si>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</si>
  <si>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</si>
  <si>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</si>
  <si>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</si>
  <si>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</si>
  <si>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</si>
  <si>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</si>
  <si>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</si>
  <si>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</si>
  <si>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</si>
  <si>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</si>
  <si>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</si>
  <si>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</si>
  <si>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</si>
  <si>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</si>
  <si>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</si>
  <si>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</si>
  <si>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</si>
  <si>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</si>
  <si>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</si>
  <si>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</si>
  <si>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</si>
  <si>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</si>
  <si>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</si>
  <si>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</si>
  <si>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</si>
  <si>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</si>
  <si>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</si>
  <si>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</si>
  <si>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</si>
  <si>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</si>
  <si>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</si>
  <si>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</si>
  <si>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</si>
  <si>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</si>
  <si>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</si>
  <si>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</si>
  <si>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</si>
  <si>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</si>
  <si>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</si>
  <si>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</si>
  <si>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</si>
  <si>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</si>
  <si>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</si>
  <si>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</si>
  <si>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</si>
  <si>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</si>
  <si>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</si>
  <si>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</si>
  <si>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</si>
  <si>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</si>
  <si>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</si>
  <si>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</si>
  <si>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</si>
  <si>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</si>
  <si>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</si>
  <si>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</si>
  <si>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</si>
  <si>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</si>
  <si>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</si>
  <si>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</si>
  <si>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</si>
  <si>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</si>
  <si>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</si>
  <si>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</si>
  <si>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</si>
  <si>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</si>
  <si>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</si>
  <si>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</si>
  <si>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</si>
  <si>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</si>
  <si>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</si>
  <si>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</si>
  <si>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</si>
  <si>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</si>
  <si>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</si>
  <si>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</si>
  <si>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</si>
  <si>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</si>
  <si>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</si>
  <si>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</si>
  <si>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</si>
  <si>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</si>
  <si>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</si>
  <si>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</si>
  <si>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</si>
  <si>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</si>
  <si>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</si>
  <si>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</si>
  <si>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</si>
  <si>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</si>
  <si>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</si>
  <si>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</si>
  <si>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</si>
  <si>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</si>
  <si>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</si>
  <si>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</si>
  <si>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</si>
  <si>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</si>
  <si>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</si>
  <si>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</si>
  <si>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</si>
  <si>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</si>
  <si>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</si>
  <si>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</si>
  <si>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</si>
  <si>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</si>
  <si>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</si>
  <si>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</si>
  <si>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</si>
  <si>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</si>
  <si>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</si>
  <si>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</si>
  <si>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</si>
  <si>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</si>
  <si>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</si>
  <si>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</si>
  <si>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</si>
  <si>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</si>
  <si>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</si>
  <si>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</si>
  <si>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</si>
  <si>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</si>
  <si>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</si>
  <si>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</si>
  <si>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</si>
  <si>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</si>
  <si>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</si>
  <si>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</si>
  <si>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</si>
  <si>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</si>
  <si>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</si>
  <si>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</si>
  <si>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</si>
  <si>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</si>
  <si>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</si>
  <si>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</si>
  <si>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</si>
  <si>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</si>
  <si>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</si>
  <si>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</si>
  <si>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</si>
  <si>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</si>
  <si>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</si>
  <si>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</si>
  <si>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</si>
  <si>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</si>
  <si>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</si>
  <si>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</si>
  <si>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</si>
  <si>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</si>
  <si>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</si>
  <si>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</si>
  <si>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</si>
  <si>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</si>
  <si>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</si>
  <si>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</si>
  <si>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</si>
  <si>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</si>
  <si>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</si>
  <si>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</si>
  <si>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</si>
  <si>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</si>
  <si>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</si>
  <si>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Odelpa</t>
  </si>
  <si>
    <t>CHORIZO-QUESOS-POLLO</t>
  </si>
  <si>
    <t>Odelpa Y zav</t>
  </si>
  <si>
    <t>POLLO-CHISTORRA-QUESOS</t>
  </si>
  <si>
    <t>NOMINA #9</t>
  </si>
  <si>
    <t>SEMANA # 9</t>
  </si>
  <si>
    <t>ENCHILADA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</si>
</sst>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64" fontId="2" fillId="0" borderId="28" xfId="0" applyNumberFormat="1" applyFont="1" applyFill="1" applyBorder="1" applyAlignment="1">
      <alignment horizontal="center"/>
    </xf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9" fontId="3" fillId="0" borderId="26" xfId="0" applyNumberFormat="1" applyFont="1" applyFill="1" applyBorder="1"/>
    <xf numFmtId="49" fontId="3" fillId="0" borderId="89" xfId="0" applyNumberFormat="1" applyFont="1" applyFill="1" applyBorder="1"/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49" fontId="2" fillId="0" borderId="89" xfId="0" applyNumberFormat="1" applyFont="1" applyFill="1" applyBorder="1"/>
    <xf numFmtId="0" fontId="3" fillId="0" borderId="8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  <xf numFmtId="44" fontId="2" fillId="9" borderId="24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99CCFF"/>
      <color rgb="FF0000FF"/>
      <color rgb="FFCCFF66"/>
      <color rgb="FF66FFFF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43"/>
      <c r="C1" s="445" t="s">
        <v>25</v>
      </c>
      <c r="D1" s="446"/>
      <c r="E1" s="446"/>
      <c r="F1" s="446"/>
      <c r="G1" s="446"/>
      <c r="H1" s="446"/>
      <c r="I1" s="446"/>
      <c r="J1" s="446"/>
      <c r="K1" s="446"/>
      <c r="L1" s="446"/>
      <c r="M1" s="446"/>
    </row>
    <row r="2" spans="1:19" ht="16.5" thickBot="1" x14ac:dyDescent="0.3">
      <c r="B2" s="444"/>
      <c r="C2" s="3"/>
      <c r="H2" s="5"/>
      <c r="I2" s="6"/>
      <c r="J2" s="7"/>
      <c r="L2" s="8"/>
      <c r="M2" s="6"/>
      <c r="N2" s="9"/>
    </row>
    <row r="3" spans="1:19" ht="21.75" thickBot="1" x14ac:dyDescent="0.35">
      <c r="B3" s="447" t="s">
        <v>0</v>
      </c>
      <c r="C3" s="448"/>
      <c r="D3" s="10"/>
      <c r="E3" s="11"/>
      <c r="F3" s="11"/>
      <c r="H3" s="449" t="s">
        <v>26</v>
      </c>
      <c r="I3" s="449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50" t="s">
        <v>2</v>
      </c>
      <c r="F4" s="451"/>
      <c r="H4" s="452" t="s">
        <v>3</v>
      </c>
      <c r="I4" s="453"/>
      <c r="J4" s="19"/>
      <c r="K4" s="166"/>
      <c r="L4" s="20"/>
      <c r="M4" s="21" t="s">
        <v>4</v>
      </c>
      <c r="N4" s="22" t="s">
        <v>5</v>
      </c>
      <c r="P4" s="459" t="s">
        <v>6</v>
      </c>
      <c r="Q4" s="460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61">
        <f>SUM(M5:M38)</f>
        <v>247061</v>
      </c>
      <c r="N39" s="463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62"/>
      <c r="N40" s="464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65" t="s">
        <v>11</v>
      </c>
      <c r="I52" s="466"/>
      <c r="J52" s="100"/>
      <c r="K52" s="467">
        <f>I50+L50</f>
        <v>53873.49</v>
      </c>
      <c r="L52" s="468"/>
      <c r="M52" s="469">
        <f>N39+M39</f>
        <v>419924</v>
      </c>
      <c r="N52" s="470"/>
      <c r="P52" s="34"/>
      <c r="Q52" s="9"/>
    </row>
    <row r="53" spans="1:17" ht="15.75" x14ac:dyDescent="0.25">
      <c r="D53" s="471" t="s">
        <v>12</v>
      </c>
      <c r="E53" s="471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471" t="s">
        <v>95</v>
      </c>
      <c r="E54" s="471"/>
      <c r="F54" s="96">
        <v>-549976.4</v>
      </c>
      <c r="I54" s="472" t="s">
        <v>13</v>
      </c>
      <c r="J54" s="473"/>
      <c r="K54" s="474">
        <f>F56+F57+F58</f>
        <v>-24577.400000000023</v>
      </c>
      <c r="L54" s="475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476">
        <f>-C4</f>
        <v>0</v>
      </c>
      <c r="L56" s="477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54" t="s">
        <v>18</v>
      </c>
      <c r="E58" s="455"/>
      <c r="F58" s="113">
        <v>567389.35</v>
      </c>
      <c r="I58" s="456" t="s">
        <v>97</v>
      </c>
      <c r="J58" s="457"/>
      <c r="K58" s="458">
        <f>K54+K56</f>
        <v>-24577.400000000023</v>
      </c>
      <c r="L58" s="458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D1" workbookViewId="0">
      <selection activeCell="K15" sqref="K1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/>
      <c r="B3" s="413"/>
      <c r="C3" s="411"/>
      <c r="D3" s="424"/>
      <c r="E3" s="411"/>
      <c r="F3" s="411">
        <f>C3-E3</f>
        <v>0</v>
      </c>
      <c r="I3" s="437"/>
      <c r="J3" s="438"/>
      <c r="K3" s="432"/>
      <c r="L3" s="437"/>
      <c r="M3" s="432"/>
      <c r="N3" s="183">
        <f>K3-M3</f>
        <v>0</v>
      </c>
    </row>
    <row r="4" spans="1:14" ht="18.75" x14ac:dyDescent="0.3">
      <c r="A4" s="412"/>
      <c r="B4" s="413"/>
      <c r="C4" s="411"/>
      <c r="D4" s="424"/>
      <c r="E4" s="411"/>
      <c r="F4" s="411">
        <f t="shared" ref="F4:F46" si="0">C4-E4</f>
        <v>0</v>
      </c>
      <c r="G4" s="138"/>
      <c r="I4" s="288"/>
      <c r="J4" s="57"/>
      <c r="K4" s="111"/>
      <c r="L4" s="288"/>
      <c r="M4" s="111"/>
      <c r="N4" s="137">
        <f>N3+K4-M4</f>
        <v>0</v>
      </c>
    </row>
    <row r="5" spans="1:14" ht="15.75" x14ac:dyDescent="0.25">
      <c r="A5" s="412"/>
      <c r="B5" s="413"/>
      <c r="C5" s="411"/>
      <c r="D5" s="424"/>
      <c r="E5" s="411"/>
      <c r="F5" s="411">
        <f t="shared" si="0"/>
        <v>0</v>
      </c>
      <c r="I5" s="288"/>
      <c r="J5" s="57"/>
      <c r="K5" s="111"/>
      <c r="L5" s="288"/>
      <c r="M5" s="111"/>
      <c r="N5" s="137">
        <f t="shared" ref="N5:N68" si="1">N4+K5-M5</f>
        <v>0</v>
      </c>
    </row>
    <row r="6" spans="1:14" ht="15.75" x14ac:dyDescent="0.25">
      <c r="A6" s="412"/>
      <c r="B6" s="413"/>
      <c r="C6" s="411"/>
      <c r="D6" s="424"/>
      <c r="E6" s="411"/>
      <c r="F6" s="411">
        <f t="shared" si="0"/>
        <v>0</v>
      </c>
      <c r="I6" s="288"/>
      <c r="J6" s="57"/>
      <c r="K6" s="111"/>
      <c r="L6" s="288"/>
      <c r="M6" s="111"/>
      <c r="N6" s="137">
        <f t="shared" si="1"/>
        <v>0</v>
      </c>
    </row>
    <row r="7" spans="1:14" ht="15.75" x14ac:dyDescent="0.25">
      <c r="A7" s="412"/>
      <c r="B7" s="413"/>
      <c r="C7" s="411"/>
      <c r="D7" s="424"/>
      <c r="E7" s="411"/>
      <c r="F7" s="411">
        <f t="shared" si="0"/>
        <v>0</v>
      </c>
      <c r="I7" s="288"/>
      <c r="J7" s="57"/>
      <c r="K7" s="111"/>
      <c r="L7" s="288"/>
      <c r="M7" s="111"/>
      <c r="N7" s="137">
        <f t="shared" si="1"/>
        <v>0</v>
      </c>
    </row>
    <row r="8" spans="1:14" ht="15.75" x14ac:dyDescent="0.25">
      <c r="A8" s="412"/>
      <c r="B8" s="413"/>
      <c r="C8" s="411"/>
      <c r="D8" s="424"/>
      <c r="E8" s="411"/>
      <c r="F8" s="411">
        <f t="shared" si="0"/>
        <v>0</v>
      </c>
      <c r="I8" s="288"/>
      <c r="J8" s="57"/>
      <c r="K8" s="111"/>
      <c r="L8" s="288"/>
      <c r="M8" s="111"/>
      <c r="N8" s="137">
        <f t="shared" si="1"/>
        <v>0</v>
      </c>
    </row>
    <row r="9" spans="1:14" ht="15.75" x14ac:dyDescent="0.25">
      <c r="A9" s="412"/>
      <c r="B9" s="413"/>
      <c r="C9" s="411"/>
      <c r="D9" s="424"/>
      <c r="E9" s="411"/>
      <c r="F9" s="411">
        <f t="shared" si="0"/>
        <v>0</v>
      </c>
      <c r="I9" s="288"/>
      <c r="J9" s="57"/>
      <c r="K9" s="111"/>
      <c r="L9" s="288"/>
      <c r="M9" s="111"/>
      <c r="N9" s="137">
        <f t="shared" si="1"/>
        <v>0</v>
      </c>
    </row>
    <row r="10" spans="1:14" ht="18.75" x14ac:dyDescent="0.3">
      <c r="A10" s="412"/>
      <c r="B10" s="413"/>
      <c r="C10" s="411"/>
      <c r="D10" s="424"/>
      <c r="E10" s="411"/>
      <c r="F10" s="411">
        <f t="shared" si="0"/>
        <v>0</v>
      </c>
      <c r="G10" s="138"/>
      <c r="I10" s="288"/>
      <c r="J10" s="57"/>
      <c r="K10" s="111"/>
      <c r="L10" s="288"/>
      <c r="M10" s="111"/>
      <c r="N10" s="137">
        <f t="shared" si="1"/>
        <v>0</v>
      </c>
    </row>
    <row r="11" spans="1:14" ht="15.75" x14ac:dyDescent="0.25">
      <c r="A11" s="412"/>
      <c r="B11" s="413"/>
      <c r="C11" s="411"/>
      <c r="D11" s="424"/>
      <c r="E11" s="411"/>
      <c r="F11" s="411">
        <f t="shared" si="0"/>
        <v>0</v>
      </c>
      <c r="I11" s="288"/>
      <c r="J11" s="57"/>
      <c r="K11" s="111"/>
      <c r="L11" s="288"/>
      <c r="M11" s="111"/>
      <c r="N11" s="137">
        <f t="shared" si="1"/>
        <v>0</v>
      </c>
    </row>
    <row r="12" spans="1:14" ht="15.75" x14ac:dyDescent="0.25">
      <c r="A12" s="412"/>
      <c r="B12" s="413"/>
      <c r="C12" s="411"/>
      <c r="D12" s="424"/>
      <c r="E12" s="411"/>
      <c r="F12" s="411">
        <f t="shared" si="0"/>
        <v>0</v>
      </c>
      <c r="I12" s="288"/>
      <c r="J12" s="57"/>
      <c r="K12" s="111"/>
      <c r="L12" s="288"/>
      <c r="M12" s="111"/>
      <c r="N12" s="137">
        <f t="shared" si="1"/>
        <v>0</v>
      </c>
    </row>
    <row r="13" spans="1:14" ht="15.75" x14ac:dyDescent="0.25">
      <c r="A13" s="412"/>
      <c r="B13" s="413"/>
      <c r="C13" s="411"/>
      <c r="D13" s="424"/>
      <c r="E13" s="411"/>
      <c r="F13" s="411">
        <f t="shared" si="0"/>
        <v>0</v>
      </c>
      <c r="I13" s="288"/>
      <c r="J13" s="57"/>
      <c r="K13" s="111"/>
      <c r="L13" s="288"/>
      <c r="M13" s="111"/>
      <c r="N13" s="137">
        <f t="shared" si="1"/>
        <v>0</v>
      </c>
    </row>
    <row r="14" spans="1:14" ht="15.75" x14ac:dyDescent="0.25">
      <c r="A14" s="412"/>
      <c r="B14" s="413"/>
      <c r="C14" s="411"/>
      <c r="D14" s="424"/>
      <c r="E14" s="411"/>
      <c r="F14" s="411">
        <f t="shared" si="0"/>
        <v>0</v>
      </c>
      <c r="I14" s="288"/>
      <c r="J14" s="57"/>
      <c r="K14" s="111"/>
      <c r="L14" s="288"/>
      <c r="M14" s="111"/>
      <c r="N14" s="137">
        <f t="shared" si="1"/>
        <v>0</v>
      </c>
    </row>
    <row r="15" spans="1:14" ht="15.75" x14ac:dyDescent="0.25">
      <c r="A15" s="412"/>
      <c r="B15" s="413"/>
      <c r="C15" s="411"/>
      <c r="D15" s="424"/>
      <c r="E15" s="411"/>
      <c r="F15" s="411">
        <f t="shared" si="0"/>
        <v>0</v>
      </c>
      <c r="I15" s="288"/>
      <c r="J15" s="57"/>
      <c r="K15" s="111"/>
      <c r="L15" s="288"/>
      <c r="M15" s="111"/>
      <c r="N15" s="137">
        <f t="shared" si="1"/>
        <v>0</v>
      </c>
    </row>
    <row r="16" spans="1:14" ht="15.75" x14ac:dyDescent="0.25">
      <c r="A16" s="412"/>
      <c r="B16" s="413"/>
      <c r="C16" s="411"/>
      <c r="D16" s="424"/>
      <c r="E16" s="411"/>
      <c r="F16" s="411">
        <f t="shared" si="0"/>
        <v>0</v>
      </c>
      <c r="I16" s="288"/>
      <c r="J16" s="57"/>
      <c r="K16" s="111"/>
      <c r="L16" s="288"/>
      <c r="M16" s="111"/>
      <c r="N16" s="137">
        <f t="shared" si="1"/>
        <v>0</v>
      </c>
    </row>
    <row r="17" spans="1:14" ht="15.75" x14ac:dyDescent="0.25">
      <c r="A17" s="412"/>
      <c r="B17" s="413"/>
      <c r="C17" s="411"/>
      <c r="D17" s="425"/>
      <c r="E17" s="411"/>
      <c r="F17" s="411">
        <f t="shared" si="0"/>
        <v>0</v>
      </c>
      <c r="I17" s="288"/>
      <c r="J17" s="57"/>
      <c r="K17" s="111"/>
      <c r="L17" s="288"/>
      <c r="M17" s="111"/>
      <c r="N17" s="137">
        <f t="shared" si="1"/>
        <v>0</v>
      </c>
    </row>
    <row r="18" spans="1:14" ht="15.75" x14ac:dyDescent="0.25">
      <c r="A18" s="412"/>
      <c r="B18" s="413"/>
      <c r="C18" s="411"/>
      <c r="D18" s="424"/>
      <c r="E18" s="411"/>
      <c r="F18" s="411">
        <f t="shared" si="0"/>
        <v>0</v>
      </c>
      <c r="I18" s="288"/>
      <c r="J18" s="57"/>
      <c r="K18" s="111"/>
      <c r="L18" s="288"/>
      <c r="M18" s="111"/>
      <c r="N18" s="137">
        <f t="shared" si="1"/>
        <v>0</v>
      </c>
    </row>
    <row r="19" spans="1:14" ht="15.75" x14ac:dyDescent="0.25">
      <c r="A19" s="412"/>
      <c r="B19" s="413"/>
      <c r="C19" s="411"/>
      <c r="D19" s="424"/>
      <c r="E19" s="411"/>
      <c r="F19" s="411">
        <f t="shared" si="0"/>
        <v>0</v>
      </c>
      <c r="I19" s="288"/>
      <c r="J19" s="57"/>
      <c r="K19" s="111"/>
      <c r="L19" s="288"/>
      <c r="M19" s="111"/>
      <c r="N19" s="137">
        <f t="shared" si="1"/>
        <v>0</v>
      </c>
    </row>
    <row r="20" spans="1:14" ht="15.75" x14ac:dyDescent="0.25">
      <c r="A20" s="412"/>
      <c r="B20" s="413"/>
      <c r="C20" s="411"/>
      <c r="D20" s="424"/>
      <c r="E20" s="411"/>
      <c r="F20" s="411">
        <f t="shared" si="0"/>
        <v>0</v>
      </c>
      <c r="I20" s="288"/>
      <c r="J20" s="57"/>
      <c r="K20" s="111"/>
      <c r="L20" s="288"/>
      <c r="M20" s="111"/>
      <c r="N20" s="137">
        <f t="shared" si="1"/>
        <v>0</v>
      </c>
    </row>
    <row r="21" spans="1:14" ht="15.75" x14ac:dyDescent="0.25">
      <c r="A21" s="412"/>
      <c r="B21" s="413"/>
      <c r="C21" s="411"/>
      <c r="D21" s="424"/>
      <c r="E21" s="411"/>
      <c r="F21" s="411">
        <f t="shared" si="0"/>
        <v>0</v>
      </c>
      <c r="I21" s="288"/>
      <c r="J21" s="57"/>
      <c r="K21" s="111"/>
      <c r="L21" s="288"/>
      <c r="M21" s="111"/>
      <c r="N21" s="137">
        <f t="shared" si="1"/>
        <v>0</v>
      </c>
    </row>
    <row r="22" spans="1:14" ht="18.75" x14ac:dyDescent="0.3">
      <c r="A22" s="412"/>
      <c r="B22" s="413"/>
      <c r="C22" s="411"/>
      <c r="D22" s="424"/>
      <c r="E22" s="411"/>
      <c r="F22" s="411">
        <f t="shared" si="0"/>
        <v>0</v>
      </c>
      <c r="G22" s="138"/>
      <c r="I22" s="288"/>
      <c r="J22" s="57"/>
      <c r="K22" s="111"/>
      <c r="L22" s="288"/>
      <c r="M22" s="111"/>
      <c r="N22" s="137">
        <f t="shared" si="1"/>
        <v>0</v>
      </c>
    </row>
    <row r="23" spans="1:14" ht="15.75" x14ac:dyDescent="0.25">
      <c r="A23" s="412"/>
      <c r="B23" s="413"/>
      <c r="C23" s="411"/>
      <c r="D23" s="424"/>
      <c r="E23" s="411"/>
      <c r="F23" s="411">
        <f t="shared" si="0"/>
        <v>0</v>
      </c>
      <c r="I23" s="288"/>
      <c r="J23" s="57"/>
      <c r="K23" s="111"/>
      <c r="L23" s="288"/>
      <c r="M23" s="111"/>
      <c r="N23" s="137">
        <f t="shared" si="1"/>
        <v>0</v>
      </c>
    </row>
    <row r="24" spans="1:14" ht="15.75" x14ac:dyDescent="0.25">
      <c r="A24" s="412"/>
      <c r="B24" s="413"/>
      <c r="C24" s="411"/>
      <c r="D24" s="424"/>
      <c r="E24" s="411"/>
      <c r="F24" s="411">
        <f t="shared" si="0"/>
        <v>0</v>
      </c>
      <c r="I24" s="288"/>
      <c r="J24" s="57"/>
      <c r="K24" s="111"/>
      <c r="L24" s="288"/>
      <c r="M24" s="111"/>
      <c r="N24" s="137">
        <f t="shared" si="1"/>
        <v>0</v>
      </c>
    </row>
    <row r="25" spans="1:14" ht="15.75" x14ac:dyDescent="0.25">
      <c r="A25" s="412"/>
      <c r="B25" s="413"/>
      <c r="C25" s="411"/>
      <c r="D25" s="424"/>
      <c r="E25" s="411"/>
      <c r="F25" s="411">
        <f t="shared" si="0"/>
        <v>0</v>
      </c>
      <c r="I25" s="288"/>
      <c r="J25" s="57"/>
      <c r="K25" s="111"/>
      <c r="L25" s="288"/>
      <c r="M25" s="111"/>
      <c r="N25" s="137">
        <f t="shared" si="1"/>
        <v>0</v>
      </c>
    </row>
    <row r="26" spans="1:14" ht="15.75" x14ac:dyDescent="0.25">
      <c r="A26" s="412"/>
      <c r="B26" s="413"/>
      <c r="C26" s="411"/>
      <c r="D26" s="424"/>
      <c r="E26" s="411"/>
      <c r="F26" s="411">
        <f t="shared" si="0"/>
        <v>0</v>
      </c>
      <c r="I26" s="288"/>
      <c r="J26" s="57"/>
      <c r="K26" s="111"/>
      <c r="L26" s="288"/>
      <c r="M26" s="111"/>
      <c r="N26" s="137">
        <f t="shared" si="1"/>
        <v>0</v>
      </c>
    </row>
    <row r="27" spans="1:14" ht="15.75" x14ac:dyDescent="0.25">
      <c r="A27" s="412"/>
      <c r="B27" s="413"/>
      <c r="C27" s="411"/>
      <c r="D27" s="425"/>
      <c r="E27" s="411"/>
      <c r="F27" s="411">
        <f t="shared" si="0"/>
        <v>0</v>
      </c>
      <c r="I27" s="288"/>
      <c r="J27" s="57"/>
      <c r="K27" s="111"/>
      <c r="L27" s="288"/>
      <c r="M27" s="111"/>
      <c r="N27" s="137">
        <f t="shared" si="1"/>
        <v>0</v>
      </c>
    </row>
    <row r="28" spans="1:14" ht="15.75" x14ac:dyDescent="0.25">
      <c r="A28" s="412"/>
      <c r="B28" s="413"/>
      <c r="C28" s="411"/>
      <c r="D28" s="424"/>
      <c r="E28" s="411"/>
      <c r="F28" s="411">
        <f t="shared" si="0"/>
        <v>0</v>
      </c>
      <c r="I28" s="288"/>
      <c r="J28" s="57"/>
      <c r="K28" s="111"/>
      <c r="L28" s="288"/>
      <c r="M28" s="111"/>
      <c r="N28" s="137">
        <f t="shared" si="1"/>
        <v>0</v>
      </c>
    </row>
    <row r="29" spans="1:14" ht="15.75" x14ac:dyDescent="0.25">
      <c r="A29" s="412"/>
      <c r="B29" s="413"/>
      <c r="C29" s="411"/>
      <c r="D29" s="424"/>
      <c r="E29" s="411"/>
      <c r="F29" s="411">
        <f t="shared" si="0"/>
        <v>0</v>
      </c>
      <c r="I29" s="288"/>
      <c r="J29" s="57"/>
      <c r="K29" s="111"/>
      <c r="L29" s="288"/>
      <c r="M29" s="111"/>
      <c r="N29" s="137">
        <f t="shared" si="1"/>
        <v>0</v>
      </c>
    </row>
    <row r="30" spans="1:14" ht="18.75" x14ac:dyDescent="0.3">
      <c r="A30" s="412"/>
      <c r="B30" s="413"/>
      <c r="C30" s="411"/>
      <c r="D30" s="424"/>
      <c r="E30" s="411"/>
      <c r="F30" s="411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0</v>
      </c>
    </row>
    <row r="31" spans="1:14" ht="15.75" x14ac:dyDescent="0.25">
      <c r="A31" s="412"/>
      <c r="B31" s="413"/>
      <c r="C31" s="411"/>
      <c r="D31" s="424"/>
      <c r="E31" s="411"/>
      <c r="F31" s="411">
        <f t="shared" si="0"/>
        <v>0</v>
      </c>
      <c r="I31" s="288"/>
      <c r="J31" s="57"/>
      <c r="K31" s="111"/>
      <c r="L31" s="288"/>
      <c r="M31" s="69"/>
      <c r="N31" s="137">
        <f t="shared" si="1"/>
        <v>0</v>
      </c>
    </row>
    <row r="32" spans="1:14" ht="15.75" x14ac:dyDescent="0.25">
      <c r="A32" s="412"/>
      <c r="B32" s="413"/>
      <c r="C32" s="411"/>
      <c r="D32" s="424"/>
      <c r="E32" s="411"/>
      <c r="F32" s="411">
        <f t="shared" si="0"/>
        <v>0</v>
      </c>
      <c r="I32" s="288"/>
      <c r="J32" s="57"/>
      <c r="K32" s="111"/>
      <c r="L32" s="288"/>
      <c r="M32" s="69"/>
      <c r="N32" s="137">
        <f t="shared" si="1"/>
        <v>0</v>
      </c>
    </row>
    <row r="33" spans="1:14" ht="15.75" x14ac:dyDescent="0.25">
      <c r="A33" s="412"/>
      <c r="B33" s="413"/>
      <c r="C33" s="411"/>
      <c r="D33" s="424"/>
      <c r="E33" s="411"/>
      <c r="F33" s="411">
        <f t="shared" si="0"/>
        <v>0</v>
      </c>
      <c r="I33" s="288"/>
      <c r="J33" s="57"/>
      <c r="K33" s="111"/>
      <c r="L33" s="288"/>
      <c r="M33" s="69"/>
      <c r="N33" s="137">
        <f t="shared" si="1"/>
        <v>0</v>
      </c>
    </row>
    <row r="34" spans="1:14" ht="15.75" x14ac:dyDescent="0.25">
      <c r="A34" s="412"/>
      <c r="B34" s="413"/>
      <c r="C34" s="411"/>
      <c r="D34" s="424"/>
      <c r="E34" s="411"/>
      <c r="F34" s="411">
        <f t="shared" si="0"/>
        <v>0</v>
      </c>
      <c r="I34" s="288"/>
      <c r="J34" s="57"/>
      <c r="K34" s="111"/>
      <c r="L34" s="288"/>
      <c r="M34" s="69"/>
      <c r="N34" s="137">
        <f t="shared" si="1"/>
        <v>0</v>
      </c>
    </row>
    <row r="35" spans="1:14" ht="15.75" x14ac:dyDescent="0.25">
      <c r="A35" s="412"/>
      <c r="B35" s="413"/>
      <c r="C35" s="411"/>
      <c r="D35" s="424"/>
      <c r="E35" s="411"/>
      <c r="F35" s="411">
        <f t="shared" si="0"/>
        <v>0</v>
      </c>
      <c r="I35" s="288"/>
      <c r="J35" s="57"/>
      <c r="K35" s="111"/>
      <c r="L35" s="288"/>
      <c r="M35" s="69"/>
      <c r="N35" s="137">
        <f t="shared" si="1"/>
        <v>0</v>
      </c>
    </row>
    <row r="36" spans="1:14" ht="15.75" x14ac:dyDescent="0.25">
      <c r="A36" s="412"/>
      <c r="B36" s="413"/>
      <c r="C36" s="411"/>
      <c r="D36" s="424"/>
      <c r="E36" s="411"/>
      <c r="F36" s="411">
        <f t="shared" si="0"/>
        <v>0</v>
      </c>
      <c r="I36" s="288"/>
      <c r="J36" s="57"/>
      <c r="K36" s="111"/>
      <c r="L36" s="288"/>
      <c r="M36" s="69"/>
      <c r="N36" s="137">
        <f t="shared" si="1"/>
        <v>0</v>
      </c>
    </row>
    <row r="37" spans="1:14" ht="15.75" x14ac:dyDescent="0.25">
      <c r="A37" s="412"/>
      <c r="B37" s="413"/>
      <c r="C37" s="411"/>
      <c r="D37" s="424"/>
      <c r="E37" s="411"/>
      <c r="F37" s="411">
        <f t="shared" si="0"/>
        <v>0</v>
      </c>
      <c r="I37" s="288"/>
      <c r="J37" s="57"/>
      <c r="K37" s="111"/>
      <c r="L37" s="288"/>
      <c r="M37" s="69"/>
      <c r="N37" s="137">
        <f t="shared" si="1"/>
        <v>0</v>
      </c>
    </row>
    <row r="38" spans="1:14" ht="15.75" x14ac:dyDescent="0.25">
      <c r="A38" s="412"/>
      <c r="B38" s="431"/>
      <c r="C38" s="432"/>
      <c r="D38" s="433"/>
      <c r="E38" s="432"/>
      <c r="F38" s="411">
        <f t="shared" si="0"/>
        <v>0</v>
      </c>
      <c r="I38" s="288"/>
      <c r="J38" s="57"/>
      <c r="K38" s="111"/>
      <c r="L38" s="288"/>
      <c r="M38" s="69"/>
      <c r="N38" s="137">
        <f t="shared" si="1"/>
        <v>0</v>
      </c>
    </row>
    <row r="39" spans="1:14" ht="15.75" x14ac:dyDescent="0.25">
      <c r="A39" s="412"/>
      <c r="B39" s="245"/>
      <c r="C39" s="111"/>
      <c r="D39" s="434"/>
      <c r="E39" s="111"/>
      <c r="F39" s="411">
        <f t="shared" si="0"/>
        <v>0</v>
      </c>
      <c r="I39" s="288"/>
      <c r="J39" s="57"/>
      <c r="K39" s="111"/>
      <c r="L39" s="288"/>
      <c r="M39" s="69"/>
      <c r="N39" s="137">
        <f t="shared" si="1"/>
        <v>0</v>
      </c>
    </row>
    <row r="40" spans="1:14" ht="15.75" x14ac:dyDescent="0.25">
      <c r="A40" s="412"/>
      <c r="B40" s="245"/>
      <c r="C40" s="111"/>
      <c r="D40" s="434"/>
      <c r="E40" s="111"/>
      <c r="F40" s="411">
        <f t="shared" si="0"/>
        <v>0</v>
      </c>
      <c r="I40" s="288"/>
      <c r="J40" s="57"/>
      <c r="K40" s="111"/>
      <c r="L40" s="288"/>
      <c r="M40" s="69"/>
      <c r="N40" s="137">
        <f t="shared" si="1"/>
        <v>0</v>
      </c>
    </row>
    <row r="41" spans="1:14" ht="15.75" x14ac:dyDescent="0.25">
      <c r="A41" s="412"/>
      <c r="B41" s="245"/>
      <c r="C41" s="111"/>
      <c r="D41" s="434"/>
      <c r="E41" s="111"/>
      <c r="F41" s="411">
        <f t="shared" si="0"/>
        <v>0</v>
      </c>
      <c r="I41" s="288"/>
      <c r="J41" s="57"/>
      <c r="K41" s="111"/>
      <c r="L41" s="288"/>
      <c r="M41" s="69"/>
      <c r="N41" s="137">
        <f t="shared" si="1"/>
        <v>0</v>
      </c>
    </row>
    <row r="42" spans="1:14" ht="15.75" x14ac:dyDescent="0.25">
      <c r="A42" s="430"/>
      <c r="B42" s="246"/>
      <c r="C42" s="111"/>
      <c r="D42" s="253"/>
      <c r="E42" s="69"/>
      <c r="F42" s="411">
        <f t="shared" si="0"/>
        <v>0</v>
      </c>
      <c r="I42" s="288"/>
      <c r="J42" s="57"/>
      <c r="K42" s="111"/>
      <c r="L42" s="288"/>
      <c r="M42" s="69"/>
      <c r="N42" s="137">
        <f t="shared" si="1"/>
        <v>0</v>
      </c>
    </row>
    <row r="43" spans="1:14" ht="15.75" x14ac:dyDescent="0.25">
      <c r="A43" s="430"/>
      <c r="B43" s="435"/>
      <c r="C43" s="435"/>
      <c r="D43" s="435"/>
      <c r="E43" s="435"/>
      <c r="F43" s="411">
        <f t="shared" si="0"/>
        <v>0</v>
      </c>
      <c r="I43" s="288"/>
      <c r="J43" s="57"/>
      <c r="K43" s="111"/>
      <c r="L43" s="288"/>
      <c r="M43" s="69"/>
      <c r="N43" s="137">
        <f t="shared" si="1"/>
        <v>0</v>
      </c>
    </row>
    <row r="44" spans="1:14" ht="15" customHeight="1" x14ac:dyDescent="0.25">
      <c r="A44" s="430"/>
      <c r="B44" s="435"/>
      <c r="C44" s="435"/>
      <c r="D44" s="435"/>
      <c r="E44" s="435"/>
      <c r="F44" s="411">
        <f t="shared" si="0"/>
        <v>0</v>
      </c>
      <c r="I44" s="288"/>
      <c r="J44" s="57"/>
      <c r="K44" s="111"/>
      <c r="L44" s="288"/>
      <c r="M44" s="69"/>
      <c r="N44" s="137">
        <f t="shared" si="1"/>
        <v>0</v>
      </c>
    </row>
    <row r="45" spans="1:14" ht="15.75" x14ac:dyDescent="0.25">
      <c r="A45" s="430"/>
      <c r="B45" s="435"/>
      <c r="C45" s="435"/>
      <c r="D45" s="435"/>
      <c r="E45" s="435"/>
      <c r="F45" s="411">
        <f t="shared" si="0"/>
        <v>0</v>
      </c>
      <c r="I45" s="288"/>
      <c r="J45" s="57"/>
      <c r="K45" s="111"/>
      <c r="L45" s="288"/>
      <c r="M45" s="69"/>
      <c r="N45" s="137">
        <f t="shared" si="1"/>
        <v>0</v>
      </c>
    </row>
    <row r="46" spans="1:14" ht="15.75" x14ac:dyDescent="0.25">
      <c r="A46" s="430"/>
      <c r="B46" s="246"/>
      <c r="C46" s="111"/>
      <c r="D46" s="253"/>
      <c r="E46" s="69"/>
      <c r="F46" s="411">
        <f t="shared" si="0"/>
        <v>0</v>
      </c>
      <c r="I46" s="288"/>
      <c r="J46" s="57"/>
      <c r="K46" s="111"/>
      <c r="L46" s="288"/>
      <c r="M46" s="69"/>
      <c r="N46" s="137">
        <f t="shared" si="1"/>
        <v>0</v>
      </c>
    </row>
    <row r="47" spans="1:14" ht="15.75" x14ac:dyDescent="0.25">
      <c r="A47" s="245"/>
      <c r="B47" s="246"/>
      <c r="C47" s="111"/>
      <c r="D47" s="253"/>
      <c r="E47" s="69"/>
      <c r="F47" s="137">
        <f t="shared" ref="F47:F78" si="2">F46+C47-E47</f>
        <v>0</v>
      </c>
      <c r="I47" s="351"/>
      <c r="J47" s="439"/>
      <c r="K47" s="34"/>
      <c r="L47" s="440"/>
      <c r="M47" s="215"/>
      <c r="N47" s="137">
        <f t="shared" si="1"/>
        <v>0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436"/>
      <c r="K48" s="436"/>
      <c r="L48" s="43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9"/>
      <c r="J49" s="436"/>
      <c r="K49" s="436"/>
      <c r="L49" s="43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0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211"/>
      <c r="C79" s="212">
        <f>SUM(C3:C78)</f>
        <v>0</v>
      </c>
      <c r="D79" s="426"/>
      <c r="E79" s="414">
        <f>SUM(E3:E78)</f>
        <v>0</v>
      </c>
      <c r="F79" s="153">
        <f>SUM(F3:F78)</f>
        <v>0</v>
      </c>
      <c r="K79" s="209">
        <f>SUM(K3:K78)</f>
        <v>0</v>
      </c>
      <c r="L79" s="209"/>
      <c r="M79" s="209">
        <f>SUM(M3:M78)</f>
        <v>0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505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06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532" t="s">
        <v>320</v>
      </c>
      <c r="D1" s="532"/>
      <c r="E1" s="533"/>
      <c r="F1" s="387"/>
    </row>
    <row r="2" spans="2:6" ht="15.75" x14ac:dyDescent="0.25">
      <c r="B2" s="383"/>
      <c r="C2" s="384"/>
      <c r="D2" s="385"/>
      <c r="E2" s="386"/>
      <c r="F2" s="393"/>
    </row>
    <row r="3" spans="2:6" ht="15.75" x14ac:dyDescent="0.25">
      <c r="B3" s="388"/>
      <c r="C3" s="381"/>
      <c r="D3" s="382"/>
      <c r="E3" s="252"/>
      <c r="F3" s="394"/>
    </row>
    <row r="4" spans="2:6" ht="18.75" x14ac:dyDescent="0.3">
      <c r="B4" s="534" t="s">
        <v>316</v>
      </c>
      <c r="C4" s="535"/>
      <c r="D4" s="535"/>
      <c r="E4" s="535"/>
      <c r="F4" s="395">
        <v>499853.16</v>
      </c>
    </row>
    <row r="5" spans="2:6" ht="15.75" x14ac:dyDescent="0.25">
      <c r="B5" s="388"/>
      <c r="C5" s="381"/>
      <c r="D5" s="382"/>
      <c r="E5" s="252"/>
      <c r="F5" s="396">
        <v>0</v>
      </c>
    </row>
    <row r="6" spans="2:6" ht="18.75" x14ac:dyDescent="0.3">
      <c r="B6" s="536" t="s">
        <v>317</v>
      </c>
      <c r="C6" s="537"/>
      <c r="D6" s="537"/>
      <c r="E6" s="537"/>
      <c r="F6" s="395">
        <v>781251.72</v>
      </c>
    </row>
    <row r="7" spans="2:6" ht="16.5" thickBot="1" x14ac:dyDescent="0.3">
      <c r="B7" s="388"/>
      <c r="C7" s="381"/>
      <c r="D7" s="382"/>
      <c r="E7" s="252"/>
      <c r="F7" s="397">
        <v>0</v>
      </c>
    </row>
    <row r="8" spans="2:6" ht="15.75" x14ac:dyDescent="0.25">
      <c r="B8" s="388"/>
      <c r="C8" s="381"/>
      <c r="D8" s="382"/>
      <c r="E8" s="538" t="s">
        <v>315</v>
      </c>
      <c r="F8" s="540">
        <f>SUM(F4:F7)</f>
        <v>1281104.8799999999</v>
      </c>
    </row>
    <row r="9" spans="2:6" ht="16.5" thickBot="1" x14ac:dyDescent="0.3">
      <c r="B9" s="388"/>
      <c r="C9" s="381"/>
      <c r="D9" s="382"/>
      <c r="E9" s="539"/>
      <c r="F9" s="541"/>
    </row>
    <row r="10" spans="2:6" ht="15.75" x14ac:dyDescent="0.25">
      <c r="B10" s="388"/>
      <c r="C10" s="381"/>
      <c r="D10" s="382"/>
      <c r="E10" s="252"/>
      <c r="F10" s="394"/>
    </row>
    <row r="11" spans="2:6" ht="15.75" x14ac:dyDescent="0.25">
      <c r="B11" s="388"/>
      <c r="C11" s="381"/>
      <c r="D11" s="382"/>
      <c r="E11" s="252"/>
      <c r="F11" s="394"/>
    </row>
    <row r="12" spans="2:6" ht="15.75" x14ac:dyDescent="0.25">
      <c r="B12" s="388"/>
      <c r="C12" s="381"/>
      <c r="D12" s="382"/>
      <c r="E12" s="252"/>
      <c r="F12" s="394"/>
    </row>
    <row r="13" spans="2:6" ht="18.75" x14ac:dyDescent="0.3">
      <c r="B13" s="542" t="s">
        <v>318</v>
      </c>
      <c r="C13" s="543"/>
      <c r="D13" s="543"/>
      <c r="E13" s="543"/>
      <c r="F13" s="395">
        <v>255460.4</v>
      </c>
    </row>
    <row r="14" spans="2:6" ht="15.75" x14ac:dyDescent="0.25">
      <c r="B14" s="388"/>
      <c r="C14" s="381"/>
      <c r="D14" s="382"/>
      <c r="E14" s="252"/>
      <c r="F14" s="396">
        <v>0</v>
      </c>
    </row>
    <row r="15" spans="2:6" ht="18.75" x14ac:dyDescent="0.3">
      <c r="B15" s="542" t="s">
        <v>319</v>
      </c>
      <c r="C15" s="543"/>
      <c r="D15" s="543"/>
      <c r="E15" s="543"/>
      <c r="F15" s="395">
        <v>6037.34</v>
      </c>
    </row>
    <row r="16" spans="2:6" ht="16.5" thickBot="1" x14ac:dyDescent="0.3">
      <c r="B16" s="388"/>
      <c r="C16" s="381"/>
      <c r="D16" s="382"/>
      <c r="E16" s="252"/>
      <c r="F16" s="397">
        <v>0</v>
      </c>
    </row>
    <row r="17" spans="2:6" ht="18.75" customHeight="1" x14ac:dyDescent="0.25">
      <c r="B17" s="388"/>
      <c r="C17" s="381"/>
      <c r="D17" s="382"/>
      <c r="E17" s="544" t="s">
        <v>315</v>
      </c>
      <c r="F17" s="546">
        <f>SUM(F13:F16)</f>
        <v>261497.74</v>
      </c>
    </row>
    <row r="18" spans="2:6" ht="16.5" thickBot="1" x14ac:dyDescent="0.3">
      <c r="B18" s="388"/>
      <c r="C18" s="381"/>
      <c r="D18" s="382"/>
      <c r="E18" s="545"/>
      <c r="F18" s="547"/>
    </row>
    <row r="19" spans="2:6" ht="15.75" x14ac:dyDescent="0.25">
      <c r="B19" s="388"/>
      <c r="C19" s="381"/>
      <c r="D19" s="382"/>
      <c r="E19" s="252"/>
      <c r="F19" s="394"/>
    </row>
    <row r="20" spans="2:6" ht="15.75" x14ac:dyDescent="0.25">
      <c r="B20" s="388"/>
      <c r="C20" s="381"/>
      <c r="D20" s="382"/>
      <c r="E20" s="252"/>
      <c r="F20" s="394"/>
    </row>
    <row r="21" spans="2:6" ht="16.5" thickBot="1" x14ac:dyDescent="0.3">
      <c r="B21" s="389"/>
      <c r="C21" s="390"/>
      <c r="D21" s="391"/>
      <c r="E21" s="392"/>
      <c r="F21" s="394"/>
    </row>
    <row r="22" spans="2:6" x14ac:dyDescent="0.25">
      <c r="B22" s="526" t="s">
        <v>321</v>
      </c>
      <c r="C22" s="527"/>
      <c r="D22" s="527"/>
      <c r="E22" s="527"/>
      <c r="F22" s="530">
        <v>12020</v>
      </c>
    </row>
    <row r="23" spans="2:6" ht="15.75" thickBot="1" x14ac:dyDescent="0.3">
      <c r="B23" s="528"/>
      <c r="C23" s="529"/>
      <c r="D23" s="529"/>
      <c r="E23" s="529"/>
      <c r="F23" s="531"/>
    </row>
    <row r="24" spans="2:6" ht="15.75" x14ac:dyDescent="0.25">
      <c r="B24" s="355"/>
      <c r="C24" s="356"/>
      <c r="D24" s="96"/>
      <c r="E24" s="374"/>
      <c r="F24" s="394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8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7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78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79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43"/>
      <c r="C1" s="445" t="s">
        <v>208</v>
      </c>
      <c r="D1" s="446"/>
      <c r="E1" s="446"/>
      <c r="F1" s="446"/>
      <c r="G1" s="446"/>
      <c r="H1" s="446"/>
      <c r="I1" s="446"/>
      <c r="J1" s="446"/>
      <c r="K1" s="446"/>
      <c r="L1" s="446"/>
      <c r="M1" s="446"/>
    </row>
    <row r="2" spans="1:25" ht="16.5" thickBot="1" x14ac:dyDescent="0.3">
      <c r="B2" s="444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7" t="s">
        <v>0</v>
      </c>
      <c r="C3" s="448"/>
      <c r="D3" s="10"/>
      <c r="E3" s="11"/>
      <c r="F3" s="11"/>
      <c r="H3" s="449" t="s">
        <v>26</v>
      </c>
      <c r="I3" s="449"/>
      <c r="K3" s="165"/>
      <c r="L3" s="13"/>
      <c r="M3" s="14"/>
      <c r="P3" s="486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50" t="s">
        <v>2</v>
      </c>
      <c r="F4" s="451"/>
      <c r="H4" s="452" t="s">
        <v>3</v>
      </c>
      <c r="I4" s="453"/>
      <c r="J4" s="19"/>
      <c r="K4" s="166"/>
      <c r="L4" s="20"/>
      <c r="M4" s="21" t="s">
        <v>4</v>
      </c>
      <c r="N4" s="22" t="s">
        <v>5</v>
      </c>
      <c r="P4" s="487"/>
      <c r="Q4" s="286" t="s">
        <v>209</v>
      </c>
      <c r="W4" s="496" t="s">
        <v>124</v>
      </c>
      <c r="X4" s="496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496"/>
      <c r="X5" s="496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500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501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02"/>
      <c r="X21" s="502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03"/>
      <c r="X23" s="503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03"/>
      <c r="X24" s="503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04"/>
      <c r="X25" s="504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04"/>
      <c r="X26" s="504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497"/>
      <c r="X27" s="498"/>
      <c r="Y27" s="499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498"/>
      <c r="X28" s="498"/>
      <c r="Y28" s="499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488">
        <f>SUM(M5:M35)</f>
        <v>321168.83</v>
      </c>
      <c r="N36" s="490">
        <f>SUM(N5:N35)</f>
        <v>467016</v>
      </c>
      <c r="O36" s="276"/>
      <c r="P36" s="277">
        <v>0</v>
      </c>
      <c r="Q36" s="492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489"/>
      <c r="N37" s="491"/>
      <c r="O37" s="276"/>
      <c r="P37" s="277">
        <v>0</v>
      </c>
      <c r="Q37" s="493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5" t="s">
        <v>11</v>
      </c>
      <c r="I52" s="466"/>
      <c r="J52" s="100"/>
      <c r="K52" s="467">
        <f>I50+L50</f>
        <v>71911.59</v>
      </c>
      <c r="L52" s="494"/>
      <c r="M52" s="272"/>
      <c r="N52" s="272"/>
      <c r="P52" s="34"/>
      <c r="Q52" s="13"/>
    </row>
    <row r="53" spans="1:17" ht="16.5" thickBot="1" x14ac:dyDescent="0.3">
      <c r="D53" s="471" t="s">
        <v>12</v>
      </c>
      <c r="E53" s="471"/>
      <c r="F53" s="313">
        <f>F50-K52-C50</f>
        <v>-25952.549999999814</v>
      </c>
      <c r="I53" s="102"/>
      <c r="J53" s="103"/>
    </row>
    <row r="54" spans="1:17" ht="18.75" x14ac:dyDescent="0.3">
      <c r="D54" s="495" t="s">
        <v>95</v>
      </c>
      <c r="E54" s="495"/>
      <c r="F54" s="111">
        <v>-706888.38</v>
      </c>
      <c r="I54" s="472" t="s">
        <v>13</v>
      </c>
      <c r="J54" s="473"/>
      <c r="K54" s="474">
        <f>F56+F57+F58</f>
        <v>1308778.3500000003</v>
      </c>
      <c r="L54" s="474"/>
      <c r="M54" s="480" t="s">
        <v>211</v>
      </c>
      <c r="N54" s="481"/>
      <c r="O54" s="481"/>
      <c r="P54" s="481"/>
      <c r="Q54" s="482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483"/>
      <c r="N55" s="484"/>
      <c r="O55" s="484"/>
      <c r="P55" s="484"/>
      <c r="Q55" s="485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476">
        <f>-C4</f>
        <v>-567389.35</v>
      </c>
      <c r="L56" s="477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54" t="s">
        <v>18</v>
      </c>
      <c r="E58" s="455"/>
      <c r="F58" s="113">
        <v>2142307.62</v>
      </c>
      <c r="I58" s="456" t="s">
        <v>198</v>
      </c>
      <c r="J58" s="457"/>
      <c r="K58" s="458">
        <f>K54+K56</f>
        <v>741389.00000000035</v>
      </c>
      <c r="L58" s="45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9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1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2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2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2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2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2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2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2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2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2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2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2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2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2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2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2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2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2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2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2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2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2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2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2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2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2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2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2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2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2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2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2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2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7">
        <v>44536</v>
      </c>
      <c r="E36" s="263">
        <v>440783.04</v>
      </c>
      <c r="F36" s="366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2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2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2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2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2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2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2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2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05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06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J7" workbookViewId="0">
      <selection activeCell="U23" sqref="U23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43"/>
      <c r="C1" s="445" t="s">
        <v>208</v>
      </c>
      <c r="D1" s="446"/>
      <c r="E1" s="446"/>
      <c r="F1" s="446"/>
      <c r="G1" s="446"/>
      <c r="H1" s="446"/>
      <c r="I1" s="446"/>
      <c r="J1" s="446"/>
      <c r="K1" s="446"/>
      <c r="L1" s="446"/>
      <c r="M1" s="446"/>
    </row>
    <row r="2" spans="1:25" ht="16.5" thickBot="1" x14ac:dyDescent="0.3">
      <c r="B2" s="444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7" t="s">
        <v>0</v>
      </c>
      <c r="C3" s="448"/>
      <c r="D3" s="10"/>
      <c r="E3" s="11"/>
      <c r="F3" s="11"/>
      <c r="H3" s="449" t="s">
        <v>26</v>
      </c>
      <c r="I3" s="449"/>
      <c r="K3" s="165"/>
      <c r="L3" s="13"/>
      <c r="M3" s="14"/>
      <c r="P3" s="486" t="s">
        <v>6</v>
      </c>
      <c r="R3" s="507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50" t="s">
        <v>2</v>
      </c>
      <c r="F4" s="451"/>
      <c r="H4" s="452" t="s">
        <v>3</v>
      </c>
      <c r="I4" s="453"/>
      <c r="J4" s="19"/>
      <c r="K4" s="166"/>
      <c r="L4" s="20"/>
      <c r="M4" s="21" t="s">
        <v>4</v>
      </c>
      <c r="N4" s="22" t="s">
        <v>5</v>
      </c>
      <c r="P4" s="487"/>
      <c r="Q4" s="323" t="s">
        <v>217</v>
      </c>
      <c r="R4" s="508"/>
      <c r="W4" s="496" t="s">
        <v>124</v>
      </c>
      <c r="X4" s="496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496"/>
      <c r="X5" s="496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500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501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502"/>
      <c r="X21" s="502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503"/>
      <c r="X23" s="503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503"/>
      <c r="X24" s="503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504"/>
      <c r="X25" s="504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504"/>
      <c r="X26" s="504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97"/>
      <c r="X27" s="498"/>
      <c r="Y27" s="499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498"/>
      <c r="X28" s="498"/>
      <c r="Y28" s="499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4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88">
        <f>SUM(M5:M35)</f>
        <v>1077791.3</v>
      </c>
      <c r="N36" s="490">
        <f>SUM(N5:N35)</f>
        <v>936398</v>
      </c>
      <c r="O36" s="276"/>
      <c r="P36" s="277">
        <v>0</v>
      </c>
      <c r="Q36" s="492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489"/>
      <c r="N37" s="491"/>
      <c r="O37" s="276"/>
      <c r="P37" s="277">
        <v>0</v>
      </c>
      <c r="Q37" s="493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5" t="s">
        <v>11</v>
      </c>
      <c r="I52" s="466"/>
      <c r="J52" s="100"/>
      <c r="K52" s="467">
        <f>I50+L50</f>
        <v>90750.75</v>
      </c>
      <c r="L52" s="494"/>
      <c r="M52" s="272"/>
      <c r="N52" s="272"/>
      <c r="P52" s="34"/>
      <c r="Q52" s="13"/>
    </row>
    <row r="53" spans="1:17" ht="16.5" thickBot="1" x14ac:dyDescent="0.3">
      <c r="D53" s="471" t="s">
        <v>12</v>
      </c>
      <c r="E53" s="471"/>
      <c r="F53" s="313">
        <f>F50-K52-C50</f>
        <v>1739855.03</v>
      </c>
      <c r="I53" s="102"/>
      <c r="J53" s="103"/>
    </row>
    <row r="54" spans="1:17" ht="18.75" x14ac:dyDescent="0.3">
      <c r="D54" s="495" t="s">
        <v>95</v>
      </c>
      <c r="E54" s="495"/>
      <c r="F54" s="111">
        <v>-1567070.66</v>
      </c>
      <c r="I54" s="472" t="s">
        <v>13</v>
      </c>
      <c r="J54" s="473"/>
      <c r="K54" s="474">
        <f>F56+F57+F58</f>
        <v>703192.8600000001</v>
      </c>
      <c r="L54" s="474"/>
      <c r="M54" s="480" t="s">
        <v>211</v>
      </c>
      <c r="N54" s="481"/>
      <c r="O54" s="481"/>
      <c r="P54" s="481"/>
      <c r="Q54" s="482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483"/>
      <c r="N55" s="484"/>
      <c r="O55" s="484"/>
      <c r="P55" s="484"/>
      <c r="Q55" s="485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476">
        <f>-C4</f>
        <v>-567389.35</v>
      </c>
      <c r="L56" s="477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54" t="s">
        <v>18</v>
      </c>
      <c r="E58" s="455"/>
      <c r="F58" s="113">
        <v>754143.23</v>
      </c>
      <c r="I58" s="456" t="s">
        <v>198</v>
      </c>
      <c r="J58" s="457"/>
      <c r="K58" s="458">
        <f>K54+K56</f>
        <v>135803.51000000013</v>
      </c>
      <c r="L58" s="45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3"/>
      <c r="E1" s="292"/>
      <c r="F1" s="380" t="s">
        <v>314</v>
      </c>
      <c r="I1" s="301" t="s">
        <v>91</v>
      </c>
      <c r="J1" s="302"/>
      <c r="K1" s="303"/>
      <c r="L1" s="369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355" t="s">
        <v>195</v>
      </c>
      <c r="B3" s="356" t="s">
        <v>266</v>
      </c>
      <c r="C3" s="96">
        <v>7068.6</v>
      </c>
      <c r="D3" s="374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418">
        <v>44580</v>
      </c>
      <c r="M3" s="420">
        <v>563.79999999999995</v>
      </c>
      <c r="N3" s="183">
        <f>K3-M3</f>
        <v>0</v>
      </c>
    </row>
    <row r="4" spans="1:14" ht="18.75" x14ac:dyDescent="0.3">
      <c r="A4" s="355" t="s">
        <v>195</v>
      </c>
      <c r="B4" s="356" t="s">
        <v>267</v>
      </c>
      <c r="C4" s="96">
        <v>11495.4</v>
      </c>
      <c r="D4" s="374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419">
        <v>44580</v>
      </c>
      <c r="M4" s="420">
        <v>2032.08</v>
      </c>
      <c r="N4" s="137">
        <f>N3+K4-M4</f>
        <v>0</v>
      </c>
    </row>
    <row r="5" spans="1:14" ht="15.75" x14ac:dyDescent="0.25">
      <c r="A5" s="355" t="s">
        <v>247</v>
      </c>
      <c r="B5" s="356" t="s">
        <v>268</v>
      </c>
      <c r="C5" s="96">
        <v>276755.14</v>
      </c>
      <c r="D5" s="374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419">
        <v>44580</v>
      </c>
      <c r="M5" s="420">
        <v>1756.48</v>
      </c>
      <c r="N5" s="137">
        <f t="shared" ref="N5:N56" si="1">N4+K5-M5</f>
        <v>0</v>
      </c>
    </row>
    <row r="6" spans="1:14" ht="15.75" x14ac:dyDescent="0.25">
      <c r="A6" s="355" t="s">
        <v>247</v>
      </c>
      <c r="B6" s="356" t="s">
        <v>269</v>
      </c>
      <c r="C6" s="96">
        <v>62881.4</v>
      </c>
      <c r="D6" s="374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419">
        <v>44580</v>
      </c>
      <c r="M6" s="420">
        <v>7340.96</v>
      </c>
      <c r="N6" s="137">
        <f t="shared" si="1"/>
        <v>0</v>
      </c>
    </row>
    <row r="7" spans="1:14" ht="15.75" x14ac:dyDescent="0.25">
      <c r="A7" s="355" t="s">
        <v>248</v>
      </c>
      <c r="B7" s="356" t="s">
        <v>270</v>
      </c>
      <c r="C7" s="96">
        <v>7868.1</v>
      </c>
      <c r="D7" s="374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419">
        <v>44580</v>
      </c>
      <c r="M7" s="420">
        <v>1744.64</v>
      </c>
      <c r="N7" s="137">
        <f t="shared" si="1"/>
        <v>0</v>
      </c>
    </row>
    <row r="8" spans="1:14" ht="15.75" x14ac:dyDescent="0.25">
      <c r="A8" s="355" t="s">
        <v>249</v>
      </c>
      <c r="B8" s="356" t="s">
        <v>271</v>
      </c>
      <c r="C8" s="96">
        <v>22425</v>
      </c>
      <c r="D8" s="374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419">
        <v>44580</v>
      </c>
      <c r="M8" s="420">
        <v>6212.5</v>
      </c>
      <c r="N8" s="137">
        <f t="shared" si="1"/>
        <v>0</v>
      </c>
    </row>
    <row r="9" spans="1:14" ht="15.75" x14ac:dyDescent="0.25">
      <c r="A9" s="355" t="s">
        <v>250</v>
      </c>
      <c r="B9" s="356" t="s">
        <v>272</v>
      </c>
      <c r="C9" s="96">
        <v>46727.4</v>
      </c>
      <c r="D9" s="374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419">
        <v>44580</v>
      </c>
      <c r="M9" s="420">
        <v>11903.89</v>
      </c>
      <c r="N9" s="137">
        <f t="shared" si="1"/>
        <v>0</v>
      </c>
    </row>
    <row r="10" spans="1:14" ht="18.75" x14ac:dyDescent="0.3">
      <c r="A10" s="355" t="s">
        <v>250</v>
      </c>
      <c r="B10" s="356" t="s">
        <v>273</v>
      </c>
      <c r="C10" s="96">
        <v>8457.5</v>
      </c>
      <c r="D10" s="374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419">
        <v>44580</v>
      </c>
      <c r="M10" s="420">
        <v>36560.6</v>
      </c>
      <c r="N10" s="137">
        <f t="shared" si="1"/>
        <v>0</v>
      </c>
    </row>
    <row r="11" spans="1:14" ht="15.75" x14ac:dyDescent="0.25">
      <c r="A11" s="355" t="s">
        <v>251</v>
      </c>
      <c r="B11" s="356" t="s">
        <v>274</v>
      </c>
      <c r="C11" s="96">
        <v>112011.05</v>
      </c>
      <c r="D11" s="374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419">
        <v>44580</v>
      </c>
      <c r="M11" s="420">
        <v>3349.24</v>
      </c>
      <c r="N11" s="137">
        <f t="shared" si="1"/>
        <v>0</v>
      </c>
    </row>
    <row r="12" spans="1:14" ht="15.75" x14ac:dyDescent="0.25">
      <c r="A12" s="355" t="s">
        <v>275</v>
      </c>
      <c r="B12" s="356" t="s">
        <v>276</v>
      </c>
      <c r="C12" s="96">
        <v>5206.45</v>
      </c>
      <c r="D12" s="374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419">
        <v>44580</v>
      </c>
      <c r="M12" s="420">
        <v>2755.76</v>
      </c>
      <c r="N12" s="137">
        <f t="shared" si="1"/>
        <v>0</v>
      </c>
    </row>
    <row r="13" spans="1:14" ht="15.75" x14ac:dyDescent="0.25">
      <c r="A13" s="355" t="s">
        <v>252</v>
      </c>
      <c r="B13" s="356" t="s">
        <v>277</v>
      </c>
      <c r="C13" s="96">
        <v>38821.5</v>
      </c>
      <c r="D13" s="374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419">
        <v>44580</v>
      </c>
      <c r="M13" s="420">
        <v>19135.14</v>
      </c>
      <c r="N13" s="137">
        <f t="shared" si="1"/>
        <v>0</v>
      </c>
    </row>
    <row r="14" spans="1:14" ht="15.75" x14ac:dyDescent="0.25">
      <c r="A14" s="355" t="s">
        <v>252</v>
      </c>
      <c r="B14" s="356" t="s">
        <v>278</v>
      </c>
      <c r="C14" s="96">
        <v>14425.6</v>
      </c>
      <c r="D14" s="374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419">
        <v>44580</v>
      </c>
      <c r="M14" s="420">
        <v>4500.16</v>
      </c>
      <c r="N14" s="137">
        <f t="shared" si="1"/>
        <v>0</v>
      </c>
    </row>
    <row r="15" spans="1:14" ht="15.75" x14ac:dyDescent="0.25">
      <c r="A15" s="355" t="s">
        <v>252</v>
      </c>
      <c r="B15" s="356" t="s">
        <v>279</v>
      </c>
      <c r="C15" s="96">
        <v>9421.7000000000007</v>
      </c>
      <c r="D15" s="374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419">
        <v>44580</v>
      </c>
      <c r="M15" s="420">
        <v>7744</v>
      </c>
      <c r="N15" s="137">
        <f t="shared" si="1"/>
        <v>0</v>
      </c>
    </row>
    <row r="16" spans="1:14" ht="15.75" x14ac:dyDescent="0.25">
      <c r="A16" s="355" t="s">
        <v>252</v>
      </c>
      <c r="B16" s="356" t="s">
        <v>280</v>
      </c>
      <c r="C16" s="96">
        <v>9069.5</v>
      </c>
      <c r="D16" s="374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419">
        <v>44580</v>
      </c>
      <c r="M16" s="420">
        <v>933.1</v>
      </c>
      <c r="N16" s="137">
        <f t="shared" si="1"/>
        <v>0</v>
      </c>
    </row>
    <row r="17" spans="1:14" ht="15.75" x14ac:dyDescent="0.25">
      <c r="A17" s="355" t="s">
        <v>252</v>
      </c>
      <c r="B17" s="356" t="s">
        <v>281</v>
      </c>
      <c r="C17" s="96">
        <v>60</v>
      </c>
      <c r="D17" s="374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419">
        <v>44580</v>
      </c>
      <c r="M17" s="420">
        <v>2610</v>
      </c>
      <c r="N17" s="137">
        <f t="shared" si="1"/>
        <v>0</v>
      </c>
    </row>
    <row r="18" spans="1:14" ht="15.75" x14ac:dyDescent="0.25">
      <c r="A18" s="355" t="s">
        <v>252</v>
      </c>
      <c r="B18" s="356" t="s">
        <v>282</v>
      </c>
      <c r="C18" s="96">
        <v>16107.5</v>
      </c>
      <c r="D18" s="374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419">
        <v>44580</v>
      </c>
      <c r="M18" s="420">
        <v>3554.2</v>
      </c>
      <c r="N18" s="137">
        <f t="shared" si="1"/>
        <v>0</v>
      </c>
    </row>
    <row r="19" spans="1:14" ht="15.75" x14ac:dyDescent="0.25">
      <c r="A19" s="355" t="s">
        <v>253</v>
      </c>
      <c r="B19" s="356" t="s">
        <v>283</v>
      </c>
      <c r="C19" s="96">
        <v>45709</v>
      </c>
      <c r="D19" s="374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419">
        <v>44580</v>
      </c>
      <c r="M19" s="420">
        <v>92636.2</v>
      </c>
      <c r="N19" s="137">
        <f t="shared" si="1"/>
        <v>0</v>
      </c>
    </row>
    <row r="20" spans="1:14" ht="15.75" x14ac:dyDescent="0.25">
      <c r="A20" s="355" t="s">
        <v>254</v>
      </c>
      <c r="B20" s="356" t="s">
        <v>284</v>
      </c>
      <c r="C20" s="96">
        <v>0</v>
      </c>
      <c r="D20" s="374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419">
        <v>44580</v>
      </c>
      <c r="M20" s="420">
        <v>9327.4</v>
      </c>
      <c r="N20" s="137">
        <f t="shared" si="1"/>
        <v>0</v>
      </c>
    </row>
    <row r="21" spans="1:14" ht="15.75" x14ac:dyDescent="0.25">
      <c r="A21" s="355" t="s">
        <v>254</v>
      </c>
      <c r="B21" s="356" t="s">
        <v>285</v>
      </c>
      <c r="C21" s="96">
        <v>58310.5</v>
      </c>
      <c r="D21" s="374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419">
        <v>44580</v>
      </c>
      <c r="M21" s="420">
        <v>428.16</v>
      </c>
      <c r="N21" s="137">
        <f t="shared" si="1"/>
        <v>0</v>
      </c>
    </row>
    <row r="22" spans="1:14" ht="18.75" x14ac:dyDescent="0.3">
      <c r="A22" s="355" t="s">
        <v>254</v>
      </c>
      <c r="B22" s="356" t="s">
        <v>286</v>
      </c>
      <c r="C22" s="96">
        <v>2844.3</v>
      </c>
      <c r="D22" s="374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419">
        <v>44580</v>
      </c>
      <c r="M22" s="420">
        <v>2709.6</v>
      </c>
      <c r="N22" s="137">
        <f t="shared" si="1"/>
        <v>0</v>
      </c>
    </row>
    <row r="23" spans="1:14" ht="15.75" x14ac:dyDescent="0.25">
      <c r="A23" s="355" t="s">
        <v>255</v>
      </c>
      <c r="B23" s="356" t="s">
        <v>287</v>
      </c>
      <c r="C23" s="96">
        <v>60433.2</v>
      </c>
      <c r="D23" s="374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419">
        <v>44580</v>
      </c>
      <c r="M23" s="420">
        <v>1768.48</v>
      </c>
      <c r="N23" s="137">
        <f t="shared" si="1"/>
        <v>0</v>
      </c>
    </row>
    <row r="24" spans="1:14" ht="15.75" x14ac:dyDescent="0.25">
      <c r="A24" s="355" t="s">
        <v>256</v>
      </c>
      <c r="B24" s="356" t="s">
        <v>288</v>
      </c>
      <c r="C24" s="96">
        <v>78786.3</v>
      </c>
      <c r="D24" s="374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419">
        <v>44580</v>
      </c>
      <c r="M24" s="420">
        <v>45385.8</v>
      </c>
      <c r="N24" s="137">
        <f t="shared" si="1"/>
        <v>0</v>
      </c>
    </row>
    <row r="25" spans="1:14" ht="15.75" x14ac:dyDescent="0.25">
      <c r="A25" s="355" t="s">
        <v>257</v>
      </c>
      <c r="B25" s="356" t="s">
        <v>289</v>
      </c>
      <c r="C25" s="96">
        <v>36160.1</v>
      </c>
      <c r="D25" s="374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419">
        <v>44580</v>
      </c>
      <c r="M25" s="420">
        <v>6545.88</v>
      </c>
      <c r="N25" s="137">
        <f t="shared" si="1"/>
        <v>0</v>
      </c>
    </row>
    <row r="26" spans="1:14" ht="15.75" x14ac:dyDescent="0.25">
      <c r="A26" s="355" t="s">
        <v>257</v>
      </c>
      <c r="B26" s="356" t="s">
        <v>290</v>
      </c>
      <c r="C26" s="96">
        <v>2104.4</v>
      </c>
      <c r="D26" s="374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419">
        <v>44580</v>
      </c>
      <c r="M26" s="420">
        <v>7998.1</v>
      </c>
      <c r="N26" s="137">
        <f t="shared" si="1"/>
        <v>0</v>
      </c>
    </row>
    <row r="27" spans="1:14" ht="15.75" x14ac:dyDescent="0.25">
      <c r="A27" s="355" t="s">
        <v>258</v>
      </c>
      <c r="B27" s="356" t="s">
        <v>291</v>
      </c>
      <c r="C27" s="96">
        <v>634.5</v>
      </c>
      <c r="D27" s="378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419">
        <v>44580</v>
      </c>
      <c r="M27" s="420">
        <v>887.52</v>
      </c>
      <c r="N27" s="137">
        <f t="shared" si="1"/>
        <v>0</v>
      </c>
    </row>
    <row r="28" spans="1:14" ht="15.75" x14ac:dyDescent="0.25">
      <c r="A28" s="355" t="s">
        <v>258</v>
      </c>
      <c r="B28" s="356" t="s">
        <v>292</v>
      </c>
      <c r="C28" s="96">
        <v>47894.06</v>
      </c>
      <c r="D28" s="374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419">
        <v>44580</v>
      </c>
      <c r="M28" s="420">
        <v>571.6</v>
      </c>
      <c r="N28" s="137">
        <f t="shared" si="1"/>
        <v>0</v>
      </c>
    </row>
    <row r="29" spans="1:14" ht="15.75" x14ac:dyDescent="0.25">
      <c r="A29" s="355" t="s">
        <v>259</v>
      </c>
      <c r="B29" s="356" t="s">
        <v>293</v>
      </c>
      <c r="C29" s="96">
        <v>48036.26</v>
      </c>
      <c r="D29" s="374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419">
        <v>44580</v>
      </c>
      <c r="M29" s="420">
        <v>23079</v>
      </c>
      <c r="N29" s="137">
        <f t="shared" si="1"/>
        <v>0</v>
      </c>
    </row>
    <row r="30" spans="1:14" ht="18.75" x14ac:dyDescent="0.3">
      <c r="A30" s="355" t="s">
        <v>260</v>
      </c>
      <c r="B30" s="356" t="s">
        <v>294</v>
      </c>
      <c r="C30" s="96">
        <v>61444</v>
      </c>
      <c r="D30" s="374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419">
        <v>44580</v>
      </c>
      <c r="M30" s="420">
        <v>0</v>
      </c>
      <c r="N30" s="137">
        <f t="shared" si="1"/>
        <v>0</v>
      </c>
    </row>
    <row r="31" spans="1:14" ht="15.75" x14ac:dyDescent="0.25">
      <c r="A31" s="355" t="s">
        <v>260</v>
      </c>
      <c r="B31" s="356" t="s">
        <v>295</v>
      </c>
      <c r="C31" s="96">
        <v>134636</v>
      </c>
      <c r="D31" s="375">
        <v>44564</v>
      </c>
      <c r="E31" s="376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419">
        <v>44580</v>
      </c>
      <c r="M31" s="420">
        <v>288</v>
      </c>
      <c r="N31" s="137">
        <f>N30+K31-M31</f>
        <v>0</v>
      </c>
    </row>
    <row r="32" spans="1:14" ht="15.75" x14ac:dyDescent="0.25">
      <c r="A32" s="355" t="s">
        <v>260</v>
      </c>
      <c r="B32" s="356" t="s">
        <v>296</v>
      </c>
      <c r="C32" s="96">
        <v>2496</v>
      </c>
      <c r="D32" s="375">
        <v>44564</v>
      </c>
      <c r="E32" s="376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419">
        <v>44580</v>
      </c>
      <c r="M32" s="420">
        <v>0</v>
      </c>
      <c r="N32" s="137">
        <f t="shared" si="1"/>
        <v>0</v>
      </c>
    </row>
    <row r="33" spans="1:14" ht="15.75" x14ac:dyDescent="0.25">
      <c r="A33" s="355" t="s">
        <v>260</v>
      </c>
      <c r="B33" s="356" t="s">
        <v>297</v>
      </c>
      <c r="C33" s="96">
        <v>1835.32</v>
      </c>
      <c r="D33" s="375">
        <v>44564</v>
      </c>
      <c r="E33" s="376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419">
        <v>44580</v>
      </c>
      <c r="M33" s="420">
        <v>16973.12</v>
      </c>
      <c r="N33" s="137">
        <f t="shared" si="1"/>
        <v>0</v>
      </c>
    </row>
    <row r="34" spans="1:14" ht="15.75" x14ac:dyDescent="0.25">
      <c r="A34" s="355" t="s">
        <v>261</v>
      </c>
      <c r="B34" s="356" t="s">
        <v>298</v>
      </c>
      <c r="C34" s="96">
        <v>37820</v>
      </c>
      <c r="D34" s="375">
        <v>44564</v>
      </c>
      <c r="E34" s="376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419">
        <v>44580</v>
      </c>
      <c r="M34" s="420">
        <v>614.24</v>
      </c>
      <c r="N34" s="137">
        <f t="shared" si="1"/>
        <v>0</v>
      </c>
    </row>
    <row r="35" spans="1:14" ht="15.75" x14ac:dyDescent="0.25">
      <c r="A35" s="355" t="s">
        <v>261</v>
      </c>
      <c r="B35" s="356" t="s">
        <v>299</v>
      </c>
      <c r="C35" s="96">
        <v>20355.400000000001</v>
      </c>
      <c r="D35" s="375">
        <v>44564</v>
      </c>
      <c r="E35" s="376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419">
        <v>44580</v>
      </c>
      <c r="M35" s="420">
        <v>216</v>
      </c>
      <c r="N35" s="137">
        <f t="shared" si="1"/>
        <v>0</v>
      </c>
    </row>
    <row r="36" spans="1:14" ht="15.75" x14ac:dyDescent="0.25">
      <c r="A36" s="355" t="s">
        <v>300</v>
      </c>
      <c r="B36" s="356" t="s">
        <v>301</v>
      </c>
      <c r="C36" s="96">
        <v>37968.800000000003</v>
      </c>
      <c r="D36" s="415">
        <v>44580</v>
      </c>
      <c r="E36" s="417">
        <v>37968.800000000003</v>
      </c>
      <c r="F36" s="137">
        <f t="shared" si="0"/>
        <v>0</v>
      </c>
      <c r="I36" s="349" t="s">
        <v>261</v>
      </c>
      <c r="J36" s="348">
        <v>8110</v>
      </c>
      <c r="K36" s="350">
        <v>0</v>
      </c>
      <c r="L36" s="419">
        <v>44580</v>
      </c>
      <c r="M36" s="420">
        <v>0</v>
      </c>
      <c r="N36" s="137">
        <f t="shared" si="1"/>
        <v>0</v>
      </c>
    </row>
    <row r="37" spans="1:14" ht="15.75" x14ac:dyDescent="0.25">
      <c r="A37" s="355" t="s">
        <v>262</v>
      </c>
      <c r="B37" s="356" t="s">
        <v>302</v>
      </c>
      <c r="C37" s="96">
        <v>38370.6</v>
      </c>
      <c r="D37" s="415">
        <v>44580</v>
      </c>
      <c r="E37" s="417">
        <v>38370.6</v>
      </c>
      <c r="F37" s="137">
        <f t="shared" si="0"/>
        <v>0</v>
      </c>
      <c r="I37" s="359" t="s">
        <v>261</v>
      </c>
      <c r="J37" s="360">
        <v>8114</v>
      </c>
      <c r="K37" s="361">
        <v>78024.399999999994</v>
      </c>
      <c r="L37" s="419">
        <v>44580</v>
      </c>
      <c r="M37" s="421">
        <v>78024.399999999994</v>
      </c>
      <c r="N37" s="363">
        <f t="shared" si="1"/>
        <v>0</v>
      </c>
    </row>
    <row r="38" spans="1:14" ht="15.75" x14ac:dyDescent="0.25">
      <c r="A38" s="355" t="s">
        <v>262</v>
      </c>
      <c r="B38" s="356" t="s">
        <v>303</v>
      </c>
      <c r="C38" s="96">
        <v>2250</v>
      </c>
      <c r="D38" s="415">
        <v>44580</v>
      </c>
      <c r="E38" s="417">
        <v>2250</v>
      </c>
      <c r="F38" s="137">
        <f t="shared" si="0"/>
        <v>0</v>
      </c>
      <c r="I38" s="364" t="s">
        <v>262</v>
      </c>
      <c r="J38" s="38">
        <v>8133</v>
      </c>
      <c r="K38" s="69">
        <v>7344.28</v>
      </c>
      <c r="L38" s="419">
        <v>44580</v>
      </c>
      <c r="M38" s="416">
        <v>7344.28</v>
      </c>
      <c r="N38" s="365">
        <f t="shared" si="1"/>
        <v>0</v>
      </c>
    </row>
    <row r="39" spans="1:14" ht="15" customHeight="1" thickBot="1" x14ac:dyDescent="0.3">
      <c r="A39" s="355" t="s">
        <v>263</v>
      </c>
      <c r="B39" s="356" t="s">
        <v>304</v>
      </c>
      <c r="C39" s="96">
        <v>36332.379999999997</v>
      </c>
      <c r="D39" s="415">
        <v>44580</v>
      </c>
      <c r="E39" s="417">
        <v>36332.379999999997</v>
      </c>
      <c r="F39" s="137">
        <f t="shared" si="0"/>
        <v>0</v>
      </c>
      <c r="I39" s="351" t="s">
        <v>263</v>
      </c>
      <c r="J39" s="352">
        <v>8144</v>
      </c>
      <c r="K39" s="353">
        <v>0</v>
      </c>
      <c r="L39" s="419">
        <v>44580</v>
      </c>
      <c r="M39" s="422">
        <v>0</v>
      </c>
      <c r="N39" s="354">
        <f t="shared" si="1"/>
        <v>0</v>
      </c>
    </row>
    <row r="40" spans="1:14" ht="17.25" thickTop="1" thickBot="1" x14ac:dyDescent="0.3">
      <c r="A40" s="355" t="s">
        <v>263</v>
      </c>
      <c r="B40" s="356" t="s">
        <v>305</v>
      </c>
      <c r="C40" s="96">
        <v>31011.599999999999</v>
      </c>
      <c r="D40" s="415">
        <v>44580</v>
      </c>
      <c r="E40" s="417">
        <v>31011.599999999999</v>
      </c>
      <c r="F40" s="137">
        <f t="shared" si="0"/>
        <v>0</v>
      </c>
      <c r="I40" s="349" t="s">
        <v>263</v>
      </c>
      <c r="J40" s="348">
        <v>8145</v>
      </c>
      <c r="K40" s="350">
        <v>2592.81</v>
      </c>
      <c r="L40" s="419">
        <v>44580</v>
      </c>
      <c r="M40" s="420">
        <v>2592.81</v>
      </c>
      <c r="N40" s="354">
        <f t="shared" si="1"/>
        <v>0</v>
      </c>
    </row>
    <row r="41" spans="1:14" ht="17.25" thickTop="1" thickBot="1" x14ac:dyDescent="0.3">
      <c r="A41" s="355" t="s">
        <v>306</v>
      </c>
      <c r="B41" s="356" t="s">
        <v>307</v>
      </c>
      <c r="C41" s="96">
        <v>95276.3</v>
      </c>
      <c r="D41" s="415">
        <v>44580</v>
      </c>
      <c r="E41" s="417">
        <v>95276.3</v>
      </c>
      <c r="F41" s="137">
        <f t="shared" si="0"/>
        <v>0</v>
      </c>
      <c r="I41" s="349" t="s">
        <v>263</v>
      </c>
      <c r="J41" s="348">
        <v>8148</v>
      </c>
      <c r="K41" s="350">
        <v>89838.6</v>
      </c>
      <c r="L41" s="419">
        <v>44580</v>
      </c>
      <c r="M41" s="420">
        <v>89838.6</v>
      </c>
      <c r="N41" s="354">
        <f t="shared" si="1"/>
        <v>0</v>
      </c>
    </row>
    <row r="42" spans="1:14" ht="17.25" thickTop="1" thickBot="1" x14ac:dyDescent="0.3">
      <c r="A42" s="355" t="s">
        <v>306</v>
      </c>
      <c r="B42" s="356" t="s">
        <v>308</v>
      </c>
      <c r="C42" s="96">
        <v>4262.3999999999996</v>
      </c>
      <c r="D42" s="415">
        <v>44580</v>
      </c>
      <c r="E42" s="417">
        <v>4262.3999999999996</v>
      </c>
      <c r="F42" s="137">
        <f t="shared" si="0"/>
        <v>0</v>
      </c>
      <c r="I42" s="349" t="s">
        <v>264</v>
      </c>
      <c r="J42" s="348">
        <v>8164</v>
      </c>
      <c r="K42" s="350">
        <v>10475.799999999999</v>
      </c>
      <c r="L42" s="419">
        <v>44580</v>
      </c>
      <c r="M42" s="420">
        <v>10475.799999999999</v>
      </c>
      <c r="N42" s="354">
        <f t="shared" si="1"/>
        <v>0</v>
      </c>
    </row>
    <row r="43" spans="1:14" ht="17.25" thickTop="1" thickBot="1" x14ac:dyDescent="0.3">
      <c r="A43" s="355" t="s">
        <v>264</v>
      </c>
      <c r="B43" s="356" t="s">
        <v>309</v>
      </c>
      <c r="C43" s="96">
        <v>33297.4</v>
      </c>
      <c r="D43" s="415">
        <v>44580</v>
      </c>
      <c r="E43" s="417">
        <v>33297.4</v>
      </c>
      <c r="F43" s="137">
        <f t="shared" si="0"/>
        <v>0</v>
      </c>
      <c r="I43" s="349" t="s">
        <v>264</v>
      </c>
      <c r="J43" s="348">
        <v>8169</v>
      </c>
      <c r="K43" s="350">
        <v>21719.4</v>
      </c>
      <c r="L43" s="419">
        <v>44580</v>
      </c>
      <c r="M43" s="420">
        <v>21719.4</v>
      </c>
      <c r="N43" s="354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 t="s">
        <v>264</v>
      </c>
      <c r="J44" s="348">
        <v>8170</v>
      </c>
      <c r="K44" s="350">
        <v>57983.8</v>
      </c>
      <c r="L44" s="419">
        <v>44580</v>
      </c>
      <c r="M44" s="420">
        <v>57983.8</v>
      </c>
      <c r="N44" s="354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7"/>
      <c r="J57" s="358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7"/>
      <c r="J58" s="358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7"/>
      <c r="J59" s="358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7"/>
      <c r="J60" s="358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7"/>
      <c r="J61" s="358"/>
      <c r="K61" s="34"/>
      <c r="L61" s="118"/>
      <c r="M61" s="34"/>
      <c r="N61" s="137">
        <f t="shared" si="2"/>
        <v>0</v>
      </c>
    </row>
    <row r="62" spans="1:14" ht="15.75" hidden="1" x14ac:dyDescent="0.25">
      <c r="A62" s="357"/>
      <c r="B62" s="358"/>
      <c r="C62" s="34"/>
      <c r="D62" s="118"/>
      <c r="E62" s="34"/>
      <c r="F62" s="137">
        <f t="shared" si="0"/>
        <v>0</v>
      </c>
      <c r="I62" s="357"/>
      <c r="J62" s="358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05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06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10" workbookViewId="0">
      <selection activeCell="H21" sqref="H2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43"/>
      <c r="C1" s="509" t="s">
        <v>323</v>
      </c>
      <c r="D1" s="510"/>
      <c r="E1" s="510"/>
      <c r="F1" s="510"/>
      <c r="G1" s="510"/>
      <c r="H1" s="510"/>
      <c r="I1" s="510"/>
      <c r="J1" s="510"/>
      <c r="K1" s="510"/>
      <c r="L1" s="510"/>
      <c r="M1" s="510"/>
    </row>
    <row r="2" spans="1:25" ht="16.5" thickBot="1" x14ac:dyDescent="0.3">
      <c r="B2" s="444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7" t="s">
        <v>0</v>
      </c>
      <c r="C3" s="448"/>
      <c r="D3" s="10"/>
      <c r="E3" s="11"/>
      <c r="F3" s="11"/>
      <c r="H3" s="449" t="s">
        <v>26</v>
      </c>
      <c r="I3" s="449"/>
      <c r="K3" s="165"/>
      <c r="L3" s="13"/>
      <c r="M3" s="14"/>
      <c r="P3" s="486" t="s">
        <v>6</v>
      </c>
      <c r="R3" s="507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450" t="s">
        <v>2</v>
      </c>
      <c r="F4" s="451"/>
      <c r="H4" s="452" t="s">
        <v>3</v>
      </c>
      <c r="I4" s="453"/>
      <c r="J4" s="19"/>
      <c r="K4" s="166"/>
      <c r="L4" s="20"/>
      <c r="M4" s="21" t="s">
        <v>4</v>
      </c>
      <c r="N4" s="22" t="s">
        <v>5</v>
      </c>
      <c r="P4" s="487"/>
      <c r="Q4" s="323" t="s">
        <v>217</v>
      </c>
      <c r="R4" s="508"/>
      <c r="W4" s="496" t="s">
        <v>124</v>
      </c>
      <c r="X4" s="496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398">
        <v>0</v>
      </c>
      <c r="S5" s="325"/>
      <c r="W5" s="496"/>
      <c r="X5" s="496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8">
        <v>0</v>
      </c>
      <c r="R10" s="407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5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5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1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500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501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6">
        <v>0</v>
      </c>
      <c r="R21" s="408">
        <v>377273.87</v>
      </c>
      <c r="S21" s="147"/>
      <c r="W21" s="502"/>
      <c r="X21" s="502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503"/>
      <c r="X23" s="503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503"/>
      <c r="X24" s="503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504"/>
      <c r="X25" s="504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504"/>
      <c r="X26" s="504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497"/>
      <c r="X27" s="498"/>
      <c r="Y27" s="499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498"/>
      <c r="X28" s="498"/>
      <c r="Y28" s="499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8">
        <v>0</v>
      </c>
      <c r="R29" s="407">
        <v>1115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2">
        <v>93087</v>
      </c>
      <c r="G31" s="2"/>
      <c r="H31" s="36">
        <v>44590</v>
      </c>
      <c r="I31" s="403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488">
        <f>SUM(M5:M35)</f>
        <v>1818445.73</v>
      </c>
      <c r="N36" s="490">
        <f>SUM(N5:N35)</f>
        <v>739014</v>
      </c>
      <c r="O36" s="276"/>
      <c r="P36" s="277">
        <v>0</v>
      </c>
      <c r="Q36" s="492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489"/>
      <c r="N37" s="491"/>
      <c r="O37" s="276"/>
      <c r="P37" s="277">
        <v>0</v>
      </c>
      <c r="Q37" s="493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312737.68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93894.3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5" t="s">
        <v>11</v>
      </c>
      <c r="I52" s="466"/>
      <c r="J52" s="100"/>
      <c r="K52" s="467">
        <f>I50+L50</f>
        <v>144994.20000000001</v>
      </c>
      <c r="L52" s="494"/>
      <c r="M52" s="272"/>
      <c r="N52" s="272"/>
      <c r="P52" s="34"/>
      <c r="Q52" s="13"/>
    </row>
    <row r="53" spans="1:17" x14ac:dyDescent="0.25">
      <c r="D53" s="471" t="s">
        <v>12</v>
      </c>
      <c r="E53" s="471"/>
      <c r="F53" s="313">
        <f>F50-K52-C50</f>
        <v>2135426.1199999996</v>
      </c>
      <c r="I53" s="102"/>
      <c r="J53" s="103"/>
    </row>
    <row r="54" spans="1:17" ht="18.75" x14ac:dyDescent="0.3">
      <c r="D54" s="495" t="s">
        <v>95</v>
      </c>
      <c r="E54" s="495"/>
      <c r="F54" s="111">
        <v>-1448401.2</v>
      </c>
      <c r="I54" s="472" t="s">
        <v>13</v>
      </c>
      <c r="J54" s="473"/>
      <c r="K54" s="474">
        <f>F56+F57+F58</f>
        <v>1082916.0699999996</v>
      </c>
      <c r="L54" s="474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-909001.26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-221976.34000000032</v>
      </c>
      <c r="H56" s="23"/>
      <c r="I56" s="108" t="s">
        <v>15</v>
      </c>
      <c r="J56" s="109"/>
      <c r="K56" s="476">
        <f>-C4</f>
        <v>-754143.23</v>
      </c>
      <c r="L56" s="477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54" t="s">
        <v>18</v>
      </c>
      <c r="E58" s="455"/>
      <c r="F58" s="113">
        <v>1149740.4099999999</v>
      </c>
      <c r="I58" s="456" t="s">
        <v>198</v>
      </c>
      <c r="J58" s="457"/>
      <c r="K58" s="458">
        <f>K54+K56</f>
        <v>328772.83999999962</v>
      </c>
      <c r="L58" s="45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15"/>
  <sheetViews>
    <sheetView workbookViewId="0">
      <selection activeCell="D49" sqref="D49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 t="s">
        <v>355</v>
      </c>
      <c r="B3" s="413" t="s">
        <v>381</v>
      </c>
      <c r="C3" s="411">
        <v>52139.3</v>
      </c>
      <c r="D3" s="424">
        <v>44589</v>
      </c>
      <c r="E3" s="411">
        <v>52139.3</v>
      </c>
      <c r="F3" s="411">
        <f>C3-E3</f>
        <v>0</v>
      </c>
      <c r="I3" s="409" t="s">
        <v>355</v>
      </c>
      <c r="J3" s="410">
        <v>8177</v>
      </c>
      <c r="K3" s="411">
        <v>594.17999999999995</v>
      </c>
      <c r="L3" s="409" t="s">
        <v>356</v>
      </c>
      <c r="M3" s="411">
        <v>594.17999999999995</v>
      </c>
      <c r="N3" s="183">
        <f>K3-M3</f>
        <v>0</v>
      </c>
    </row>
    <row r="4" spans="1:14" ht="18.75" x14ac:dyDescent="0.3">
      <c r="A4" s="412" t="s">
        <v>355</v>
      </c>
      <c r="B4" s="413" t="s">
        <v>382</v>
      </c>
      <c r="C4" s="411">
        <v>22993.599999999999</v>
      </c>
      <c r="D4" s="424">
        <v>44589</v>
      </c>
      <c r="E4" s="411">
        <v>22993.599999999999</v>
      </c>
      <c r="F4" s="411">
        <f t="shared" ref="F4:F46" si="0">C4-E4</f>
        <v>0</v>
      </c>
      <c r="G4" s="138"/>
      <c r="I4" s="409" t="s">
        <v>355</v>
      </c>
      <c r="J4" s="410">
        <v>8176</v>
      </c>
      <c r="K4" s="411">
        <v>388.8</v>
      </c>
      <c r="L4" s="409" t="s">
        <v>356</v>
      </c>
      <c r="M4" s="411">
        <v>388.8</v>
      </c>
      <c r="N4" s="137">
        <f>N3+K4-M4</f>
        <v>0</v>
      </c>
    </row>
    <row r="5" spans="1:14" ht="15.75" x14ac:dyDescent="0.25">
      <c r="A5" s="412" t="s">
        <v>357</v>
      </c>
      <c r="B5" s="413" t="s">
        <v>383</v>
      </c>
      <c r="C5" s="411">
        <v>12157.4</v>
      </c>
      <c r="D5" s="424">
        <v>44589</v>
      </c>
      <c r="E5" s="411">
        <v>12157.4</v>
      </c>
      <c r="F5" s="411">
        <f t="shared" si="0"/>
        <v>0</v>
      </c>
      <c r="I5" s="409" t="s">
        <v>355</v>
      </c>
      <c r="J5" s="410">
        <v>8179</v>
      </c>
      <c r="K5" s="411">
        <v>19510.8</v>
      </c>
      <c r="L5" s="409" t="s">
        <v>356</v>
      </c>
      <c r="M5" s="411">
        <v>19510.8</v>
      </c>
      <c r="N5" s="137">
        <f t="shared" ref="N5:N73" si="1">N4+K5-M5</f>
        <v>0</v>
      </c>
    </row>
    <row r="6" spans="1:14" ht="15.75" x14ac:dyDescent="0.25">
      <c r="A6" s="412" t="s">
        <v>358</v>
      </c>
      <c r="B6" s="413" t="s">
        <v>384</v>
      </c>
      <c r="C6" s="411">
        <v>39663.4</v>
      </c>
      <c r="D6" s="424">
        <v>44589</v>
      </c>
      <c r="E6" s="411">
        <v>39663.4</v>
      </c>
      <c r="F6" s="411">
        <f t="shared" si="0"/>
        <v>0</v>
      </c>
      <c r="I6" s="409" t="s">
        <v>357</v>
      </c>
      <c r="J6" s="410">
        <v>8193</v>
      </c>
      <c r="K6" s="411">
        <v>1380.6</v>
      </c>
      <c r="L6" s="409" t="s">
        <v>356</v>
      </c>
      <c r="M6" s="411">
        <v>1380.6</v>
      </c>
      <c r="N6" s="137">
        <f t="shared" si="1"/>
        <v>0</v>
      </c>
    </row>
    <row r="7" spans="1:14" ht="15.75" x14ac:dyDescent="0.25">
      <c r="A7" s="412" t="s">
        <v>358</v>
      </c>
      <c r="B7" s="413" t="s">
        <v>385</v>
      </c>
      <c r="C7" s="411">
        <v>16690</v>
      </c>
      <c r="D7" s="424">
        <v>44589</v>
      </c>
      <c r="E7" s="411">
        <v>16690</v>
      </c>
      <c r="F7" s="411">
        <f t="shared" si="0"/>
        <v>0</v>
      </c>
      <c r="I7" s="409" t="s">
        <v>357</v>
      </c>
      <c r="J7" s="410">
        <v>8194</v>
      </c>
      <c r="K7" s="411">
        <v>247.32</v>
      </c>
      <c r="L7" s="409" t="s">
        <v>356</v>
      </c>
      <c r="M7" s="411">
        <v>247.32</v>
      </c>
      <c r="N7" s="137">
        <f t="shared" si="1"/>
        <v>0</v>
      </c>
    </row>
    <row r="8" spans="1:14" ht="15.75" x14ac:dyDescent="0.25">
      <c r="A8" s="412" t="s">
        <v>359</v>
      </c>
      <c r="B8" s="413" t="s">
        <v>386</v>
      </c>
      <c r="C8" s="411">
        <v>16161</v>
      </c>
      <c r="D8" s="424">
        <v>44589</v>
      </c>
      <c r="E8" s="411">
        <v>16161</v>
      </c>
      <c r="F8" s="411">
        <f t="shared" si="0"/>
        <v>0</v>
      </c>
      <c r="I8" s="409" t="s">
        <v>357</v>
      </c>
      <c r="J8" s="410">
        <v>8196</v>
      </c>
      <c r="K8" s="411">
        <v>80126.8</v>
      </c>
      <c r="L8" s="409" t="s">
        <v>356</v>
      </c>
      <c r="M8" s="411">
        <v>80126.8</v>
      </c>
      <c r="N8" s="137">
        <f t="shared" si="1"/>
        <v>0</v>
      </c>
    </row>
    <row r="9" spans="1:14" ht="15.75" x14ac:dyDescent="0.25">
      <c r="A9" s="412" t="s">
        <v>359</v>
      </c>
      <c r="B9" s="413" t="s">
        <v>387</v>
      </c>
      <c r="C9" s="411">
        <v>4375</v>
      </c>
      <c r="D9" s="424">
        <v>44589</v>
      </c>
      <c r="E9" s="411">
        <v>4375</v>
      </c>
      <c r="F9" s="411">
        <f t="shared" si="0"/>
        <v>0</v>
      </c>
      <c r="I9" s="409" t="s">
        <v>358</v>
      </c>
      <c r="J9" s="410">
        <v>8200</v>
      </c>
      <c r="K9" s="411">
        <v>5165.9799999999996</v>
      </c>
      <c r="L9" s="409" t="s">
        <v>356</v>
      </c>
      <c r="M9" s="411">
        <v>5165.9799999999996</v>
      </c>
      <c r="N9" s="137">
        <f t="shared" si="1"/>
        <v>0</v>
      </c>
    </row>
    <row r="10" spans="1:14" ht="18.75" x14ac:dyDescent="0.3">
      <c r="A10" s="412" t="s">
        <v>360</v>
      </c>
      <c r="B10" s="413" t="s">
        <v>388</v>
      </c>
      <c r="C10" s="411">
        <v>88022.6</v>
      </c>
      <c r="D10" s="424">
        <v>44589</v>
      </c>
      <c r="E10" s="411">
        <v>88022.6</v>
      </c>
      <c r="F10" s="411">
        <f t="shared" si="0"/>
        <v>0</v>
      </c>
      <c r="G10" s="138"/>
      <c r="I10" s="409" t="s">
        <v>358</v>
      </c>
      <c r="J10" s="410">
        <v>8204</v>
      </c>
      <c r="K10" s="411">
        <v>3258.1</v>
      </c>
      <c r="L10" s="409" t="s">
        <v>356</v>
      </c>
      <c r="M10" s="411">
        <v>3258.1</v>
      </c>
      <c r="N10" s="137">
        <f t="shared" si="1"/>
        <v>0</v>
      </c>
    </row>
    <row r="11" spans="1:14" ht="15.75" x14ac:dyDescent="0.25">
      <c r="A11" s="412" t="s">
        <v>360</v>
      </c>
      <c r="B11" s="413" t="s">
        <v>389</v>
      </c>
      <c r="C11" s="411">
        <v>6223.4</v>
      </c>
      <c r="D11" s="424">
        <v>44589</v>
      </c>
      <c r="E11" s="411">
        <v>6223.4</v>
      </c>
      <c r="F11" s="411">
        <f t="shared" si="0"/>
        <v>0</v>
      </c>
      <c r="I11" s="409" t="s">
        <v>358</v>
      </c>
      <c r="J11" s="410">
        <v>8205</v>
      </c>
      <c r="K11" s="411">
        <v>472</v>
      </c>
      <c r="L11" s="409" t="s">
        <v>356</v>
      </c>
      <c r="M11" s="411">
        <v>472</v>
      </c>
      <c r="N11" s="137">
        <f t="shared" si="1"/>
        <v>0</v>
      </c>
    </row>
    <row r="12" spans="1:14" ht="15.75" x14ac:dyDescent="0.25">
      <c r="A12" s="412" t="s">
        <v>361</v>
      </c>
      <c r="B12" s="413" t="s">
        <v>390</v>
      </c>
      <c r="C12" s="411">
        <v>1350</v>
      </c>
      <c r="D12" s="424">
        <v>44589</v>
      </c>
      <c r="E12" s="411">
        <v>1350</v>
      </c>
      <c r="F12" s="411">
        <f t="shared" si="0"/>
        <v>0</v>
      </c>
      <c r="I12" s="409" t="s">
        <v>359</v>
      </c>
      <c r="J12" s="410">
        <v>8208</v>
      </c>
      <c r="K12" s="411">
        <v>2558.1799999999998</v>
      </c>
      <c r="L12" s="409" t="s">
        <v>356</v>
      </c>
      <c r="M12" s="411">
        <v>2558.1799999999998</v>
      </c>
      <c r="N12" s="137">
        <f t="shared" si="1"/>
        <v>0</v>
      </c>
    </row>
    <row r="13" spans="1:14" ht="15.75" x14ac:dyDescent="0.25">
      <c r="A13" s="412" t="s">
        <v>361</v>
      </c>
      <c r="B13" s="413" t="s">
        <v>391</v>
      </c>
      <c r="C13" s="411">
        <v>54930.2</v>
      </c>
      <c r="D13" s="424">
        <v>44589</v>
      </c>
      <c r="E13" s="411">
        <v>54930.2</v>
      </c>
      <c r="F13" s="411">
        <f t="shared" si="0"/>
        <v>0</v>
      </c>
      <c r="I13" s="409" t="s">
        <v>360</v>
      </c>
      <c r="J13" s="410">
        <v>8216</v>
      </c>
      <c r="K13" s="411">
        <v>11429.6</v>
      </c>
      <c r="L13" s="409" t="s">
        <v>356</v>
      </c>
      <c r="M13" s="411">
        <v>11429.6</v>
      </c>
      <c r="N13" s="137">
        <f t="shared" si="1"/>
        <v>0</v>
      </c>
    </row>
    <row r="14" spans="1:14" ht="15.75" x14ac:dyDescent="0.25">
      <c r="A14" s="412" t="s">
        <v>361</v>
      </c>
      <c r="B14" s="413" t="s">
        <v>392</v>
      </c>
      <c r="C14" s="411">
        <v>381</v>
      </c>
      <c r="D14" s="424">
        <v>44589</v>
      </c>
      <c r="E14" s="411">
        <v>381</v>
      </c>
      <c r="F14" s="411">
        <f t="shared" si="0"/>
        <v>0</v>
      </c>
      <c r="I14" s="409" t="s">
        <v>361</v>
      </c>
      <c r="J14" s="410">
        <v>8228</v>
      </c>
      <c r="K14" s="411">
        <v>1470</v>
      </c>
      <c r="L14" s="409" t="s">
        <v>356</v>
      </c>
      <c r="M14" s="411">
        <v>1470</v>
      </c>
      <c r="N14" s="137">
        <f t="shared" si="1"/>
        <v>0</v>
      </c>
    </row>
    <row r="15" spans="1:14" ht="15.75" x14ac:dyDescent="0.25">
      <c r="A15" s="412" t="s">
        <v>361</v>
      </c>
      <c r="B15" s="413" t="s">
        <v>393</v>
      </c>
      <c r="C15" s="411">
        <v>32571.32</v>
      </c>
      <c r="D15" s="424">
        <v>44589</v>
      </c>
      <c r="E15" s="411">
        <v>32571.32</v>
      </c>
      <c r="F15" s="411">
        <f t="shared" si="0"/>
        <v>0</v>
      </c>
      <c r="I15" s="409" t="s">
        <v>362</v>
      </c>
      <c r="J15" s="410">
        <v>8240</v>
      </c>
      <c r="K15" s="411">
        <v>1407</v>
      </c>
      <c r="L15" s="409" t="s">
        <v>356</v>
      </c>
      <c r="M15" s="411">
        <v>1407</v>
      </c>
      <c r="N15" s="137">
        <f t="shared" si="1"/>
        <v>0</v>
      </c>
    </row>
    <row r="16" spans="1:14" ht="15.75" x14ac:dyDescent="0.25">
      <c r="A16" s="412" t="s">
        <v>362</v>
      </c>
      <c r="B16" s="413" t="s">
        <v>394</v>
      </c>
      <c r="C16" s="411">
        <v>40306.14</v>
      </c>
      <c r="D16" s="424">
        <v>44589</v>
      </c>
      <c r="E16" s="411">
        <v>40306.14</v>
      </c>
      <c r="F16" s="411">
        <f t="shared" si="0"/>
        <v>0</v>
      </c>
      <c r="I16" s="409" t="s">
        <v>362</v>
      </c>
      <c r="J16" s="410">
        <v>8245</v>
      </c>
      <c r="K16" s="411">
        <v>120922.4</v>
      </c>
      <c r="L16" s="409" t="s">
        <v>356</v>
      </c>
      <c r="M16" s="411">
        <v>120922.4</v>
      </c>
      <c r="N16" s="137">
        <f t="shared" si="1"/>
        <v>0</v>
      </c>
    </row>
    <row r="17" spans="1:14" ht="15.75" x14ac:dyDescent="0.25">
      <c r="A17" s="412" t="s">
        <v>363</v>
      </c>
      <c r="B17" s="413" t="s">
        <v>395</v>
      </c>
      <c r="C17" s="411">
        <v>0</v>
      </c>
      <c r="D17" s="425" t="s">
        <v>419</v>
      </c>
      <c r="E17" s="411">
        <v>0</v>
      </c>
      <c r="F17" s="411">
        <f t="shared" si="0"/>
        <v>0</v>
      </c>
      <c r="I17" s="409" t="s">
        <v>362</v>
      </c>
      <c r="J17" s="410">
        <v>8247</v>
      </c>
      <c r="K17" s="411">
        <v>4686.3999999999996</v>
      </c>
      <c r="L17" s="409" t="s">
        <v>356</v>
      </c>
      <c r="M17" s="411">
        <v>4686.3999999999996</v>
      </c>
      <c r="N17" s="137">
        <f t="shared" si="1"/>
        <v>0</v>
      </c>
    </row>
    <row r="18" spans="1:14" ht="15.75" x14ac:dyDescent="0.25">
      <c r="A18" s="412" t="s">
        <v>363</v>
      </c>
      <c r="B18" s="413" t="s">
        <v>396</v>
      </c>
      <c r="C18" s="411">
        <v>87756.3</v>
      </c>
      <c r="D18" s="424">
        <v>44589</v>
      </c>
      <c r="E18" s="411">
        <v>87756.3</v>
      </c>
      <c r="F18" s="411">
        <f t="shared" si="0"/>
        <v>0</v>
      </c>
      <c r="I18" s="409" t="s">
        <v>363</v>
      </c>
      <c r="J18" s="410">
        <v>8249</v>
      </c>
      <c r="K18" s="411">
        <v>5822.6</v>
      </c>
      <c r="L18" s="409" t="s">
        <v>356</v>
      </c>
      <c r="M18" s="411">
        <v>5822.6</v>
      </c>
      <c r="N18" s="137">
        <f t="shared" si="1"/>
        <v>0</v>
      </c>
    </row>
    <row r="19" spans="1:14" ht="15.75" x14ac:dyDescent="0.25">
      <c r="A19" s="412" t="s">
        <v>364</v>
      </c>
      <c r="B19" s="413" t="s">
        <v>397</v>
      </c>
      <c r="C19" s="411">
        <v>92082.85</v>
      </c>
      <c r="D19" s="424">
        <v>44589</v>
      </c>
      <c r="E19" s="411">
        <v>92082.85</v>
      </c>
      <c r="F19" s="411">
        <f t="shared" si="0"/>
        <v>0</v>
      </c>
      <c r="I19" s="409" t="s">
        <v>363</v>
      </c>
      <c r="J19" s="410">
        <v>8251</v>
      </c>
      <c r="K19" s="411">
        <v>1530.8</v>
      </c>
      <c r="L19" s="409" t="s">
        <v>356</v>
      </c>
      <c r="M19" s="411">
        <v>1530.8</v>
      </c>
      <c r="N19" s="137">
        <f t="shared" si="1"/>
        <v>0</v>
      </c>
    </row>
    <row r="20" spans="1:14" ht="15.75" x14ac:dyDescent="0.25">
      <c r="A20" s="412" t="s">
        <v>365</v>
      </c>
      <c r="B20" s="413" t="s">
        <v>398</v>
      </c>
      <c r="C20" s="411">
        <v>28628.81</v>
      </c>
      <c r="D20" s="424">
        <v>44589</v>
      </c>
      <c r="E20" s="411">
        <v>28628.81</v>
      </c>
      <c r="F20" s="411">
        <f t="shared" si="0"/>
        <v>0</v>
      </c>
      <c r="I20" s="409" t="s">
        <v>364</v>
      </c>
      <c r="J20" s="410">
        <v>8256</v>
      </c>
      <c r="K20" s="411">
        <v>10637</v>
      </c>
      <c r="L20" s="409" t="s">
        <v>356</v>
      </c>
      <c r="M20" s="411">
        <v>10637</v>
      </c>
      <c r="N20" s="137">
        <f t="shared" si="1"/>
        <v>0</v>
      </c>
    </row>
    <row r="21" spans="1:14" ht="15.75" x14ac:dyDescent="0.25">
      <c r="A21" s="412" t="s">
        <v>365</v>
      </c>
      <c r="B21" s="413" t="s">
        <v>399</v>
      </c>
      <c r="C21" s="411">
        <v>214.8</v>
      </c>
      <c r="D21" s="424">
        <v>44589</v>
      </c>
      <c r="E21" s="411">
        <v>214.8</v>
      </c>
      <c r="F21" s="411">
        <f t="shared" si="0"/>
        <v>0</v>
      </c>
      <c r="I21" s="409" t="s">
        <v>365</v>
      </c>
      <c r="J21" s="410">
        <v>8270</v>
      </c>
      <c r="K21" s="411">
        <v>1146.2</v>
      </c>
      <c r="L21" s="409" t="s">
        <v>356</v>
      </c>
      <c r="M21" s="411">
        <v>1146.2</v>
      </c>
      <c r="N21" s="137">
        <f t="shared" si="1"/>
        <v>0</v>
      </c>
    </row>
    <row r="22" spans="1:14" ht="18.75" x14ac:dyDescent="0.3">
      <c r="A22" s="412" t="s">
        <v>366</v>
      </c>
      <c r="B22" s="413" t="s">
        <v>400</v>
      </c>
      <c r="C22" s="411">
        <v>53381.2</v>
      </c>
      <c r="D22" s="424">
        <v>44589</v>
      </c>
      <c r="E22" s="411">
        <v>53381.2</v>
      </c>
      <c r="F22" s="411">
        <f t="shared" si="0"/>
        <v>0</v>
      </c>
      <c r="G22" s="138"/>
      <c r="I22" s="409" t="s">
        <v>365</v>
      </c>
      <c r="J22" s="410">
        <v>8273</v>
      </c>
      <c r="K22" s="411">
        <v>141067.6</v>
      </c>
      <c r="L22" s="409" t="s">
        <v>356</v>
      </c>
      <c r="M22" s="411">
        <v>141067.6</v>
      </c>
      <c r="N22" s="137">
        <f t="shared" si="1"/>
        <v>0</v>
      </c>
    </row>
    <row r="23" spans="1:14" ht="15.75" x14ac:dyDescent="0.25">
      <c r="A23" s="412" t="s">
        <v>366</v>
      </c>
      <c r="B23" s="413" t="s">
        <v>401</v>
      </c>
      <c r="C23" s="411">
        <v>558</v>
      </c>
      <c r="D23" s="424">
        <v>44589</v>
      </c>
      <c r="E23" s="411">
        <v>558</v>
      </c>
      <c r="F23" s="411">
        <f t="shared" si="0"/>
        <v>0</v>
      </c>
      <c r="I23" s="409" t="s">
        <v>365</v>
      </c>
      <c r="J23" s="410">
        <v>8274</v>
      </c>
      <c r="K23" s="411">
        <v>5205.2</v>
      </c>
      <c r="L23" s="409" t="s">
        <v>356</v>
      </c>
      <c r="M23" s="411">
        <v>5205.2</v>
      </c>
      <c r="N23" s="137">
        <f t="shared" si="1"/>
        <v>0</v>
      </c>
    </row>
    <row r="24" spans="1:14" ht="15.75" x14ac:dyDescent="0.25">
      <c r="A24" s="412" t="s">
        <v>367</v>
      </c>
      <c r="B24" s="413" t="s">
        <v>402</v>
      </c>
      <c r="C24" s="411">
        <v>81629.2</v>
      </c>
      <c r="D24" s="424">
        <v>44589</v>
      </c>
      <c r="E24" s="411">
        <v>81629.2</v>
      </c>
      <c r="F24" s="411">
        <f t="shared" si="0"/>
        <v>0</v>
      </c>
      <c r="I24" s="409" t="s">
        <v>366</v>
      </c>
      <c r="J24" s="410">
        <v>8279</v>
      </c>
      <c r="K24" s="411">
        <v>1487</v>
      </c>
      <c r="L24" s="409" t="s">
        <v>356</v>
      </c>
      <c r="M24" s="411">
        <v>1487</v>
      </c>
      <c r="N24" s="137">
        <f t="shared" si="1"/>
        <v>0</v>
      </c>
    </row>
    <row r="25" spans="1:14" ht="15.75" x14ac:dyDescent="0.25">
      <c r="A25" s="412" t="s">
        <v>368</v>
      </c>
      <c r="B25" s="413" t="s">
        <v>403</v>
      </c>
      <c r="C25" s="411">
        <v>6085</v>
      </c>
      <c r="D25" s="424">
        <v>44589</v>
      </c>
      <c r="E25" s="411">
        <v>6085</v>
      </c>
      <c r="F25" s="411">
        <f t="shared" si="0"/>
        <v>0</v>
      </c>
      <c r="I25" s="409" t="s">
        <v>366</v>
      </c>
      <c r="J25" s="410">
        <v>8283</v>
      </c>
      <c r="K25" s="411">
        <v>71469.2</v>
      </c>
      <c r="L25" s="409" t="s">
        <v>356</v>
      </c>
      <c r="M25" s="411">
        <v>71469.2</v>
      </c>
      <c r="N25" s="137">
        <f t="shared" si="1"/>
        <v>0</v>
      </c>
    </row>
    <row r="26" spans="1:14" ht="15.75" x14ac:dyDescent="0.25">
      <c r="A26" s="412" t="s">
        <v>369</v>
      </c>
      <c r="B26" s="413" t="s">
        <v>404</v>
      </c>
      <c r="C26" s="411">
        <v>42951.199999999997</v>
      </c>
      <c r="D26" s="424">
        <v>44589</v>
      </c>
      <c r="E26" s="411">
        <v>42951.199999999997</v>
      </c>
      <c r="F26" s="411">
        <f t="shared" si="0"/>
        <v>0</v>
      </c>
      <c r="I26" s="409" t="s">
        <v>367</v>
      </c>
      <c r="J26" s="410">
        <v>8284</v>
      </c>
      <c r="K26" s="411">
        <v>2041.4</v>
      </c>
      <c r="L26" s="409" t="s">
        <v>356</v>
      </c>
      <c r="M26" s="411">
        <v>2041.4</v>
      </c>
      <c r="N26" s="137">
        <f t="shared" si="1"/>
        <v>0</v>
      </c>
    </row>
    <row r="27" spans="1:14" ht="15.75" x14ac:dyDescent="0.25">
      <c r="A27" s="412" t="s">
        <v>370</v>
      </c>
      <c r="B27" s="413" t="s">
        <v>405</v>
      </c>
      <c r="C27" s="411">
        <v>0</v>
      </c>
      <c r="D27" s="425" t="s">
        <v>419</v>
      </c>
      <c r="E27" s="411">
        <v>0</v>
      </c>
      <c r="F27" s="411">
        <f t="shared" si="0"/>
        <v>0</v>
      </c>
      <c r="I27" s="409" t="s">
        <v>368</v>
      </c>
      <c r="J27" s="410">
        <v>8300</v>
      </c>
      <c r="K27" s="411">
        <v>5828</v>
      </c>
      <c r="L27" s="409" t="s">
        <v>356</v>
      </c>
      <c r="M27" s="411">
        <v>5828</v>
      </c>
      <c r="N27" s="137">
        <f t="shared" si="1"/>
        <v>0</v>
      </c>
    </row>
    <row r="28" spans="1:14" ht="15.75" x14ac:dyDescent="0.25">
      <c r="A28" s="412" t="s">
        <v>370</v>
      </c>
      <c r="B28" s="413" t="s">
        <v>406</v>
      </c>
      <c r="C28" s="411">
        <v>40814.9</v>
      </c>
      <c r="D28" s="424">
        <v>44589</v>
      </c>
      <c r="E28" s="411">
        <v>40814.9</v>
      </c>
      <c r="F28" s="411">
        <f t="shared" si="0"/>
        <v>0</v>
      </c>
      <c r="I28" s="409" t="s">
        <v>369</v>
      </c>
      <c r="J28" s="410">
        <v>8312</v>
      </c>
      <c r="K28" s="411">
        <v>2464</v>
      </c>
      <c r="L28" s="409" t="s">
        <v>356</v>
      </c>
      <c r="M28" s="411">
        <v>2464</v>
      </c>
      <c r="N28" s="137">
        <f t="shared" si="1"/>
        <v>0</v>
      </c>
    </row>
    <row r="29" spans="1:14" ht="15.75" x14ac:dyDescent="0.25">
      <c r="A29" s="412" t="s">
        <v>371</v>
      </c>
      <c r="B29" s="413" t="s">
        <v>407</v>
      </c>
      <c r="C29" s="411">
        <v>84819.68</v>
      </c>
      <c r="D29" s="424">
        <v>44589</v>
      </c>
      <c r="E29" s="411">
        <v>84819.68</v>
      </c>
      <c r="F29" s="411">
        <f t="shared" si="0"/>
        <v>0</v>
      </c>
      <c r="I29" s="409" t="s">
        <v>370</v>
      </c>
      <c r="J29" s="410">
        <v>8338</v>
      </c>
      <c r="K29" s="411">
        <v>2056.8000000000002</v>
      </c>
      <c r="L29" s="409" t="s">
        <v>356</v>
      </c>
      <c r="M29" s="411">
        <v>2056.8000000000002</v>
      </c>
      <c r="N29" s="137">
        <f t="shared" si="1"/>
        <v>0</v>
      </c>
    </row>
    <row r="30" spans="1:14" ht="18.75" x14ac:dyDescent="0.3">
      <c r="A30" s="412" t="s">
        <v>372</v>
      </c>
      <c r="B30" s="413" t="s">
        <v>408</v>
      </c>
      <c r="C30" s="411">
        <v>74257.8</v>
      </c>
      <c r="D30" s="424">
        <v>44589</v>
      </c>
      <c r="E30" s="411">
        <v>74257.8</v>
      </c>
      <c r="F30" s="411">
        <f t="shared" si="0"/>
        <v>0</v>
      </c>
      <c r="G30" s="138"/>
      <c r="I30" s="409" t="s">
        <v>370</v>
      </c>
      <c r="J30" s="410">
        <v>8340</v>
      </c>
      <c r="K30" s="411">
        <v>219199.6</v>
      </c>
      <c r="L30" s="409" t="s">
        <v>310</v>
      </c>
      <c r="M30" s="69"/>
      <c r="N30" s="137">
        <f t="shared" si="1"/>
        <v>219199.6</v>
      </c>
    </row>
    <row r="31" spans="1:14" ht="15.75" x14ac:dyDescent="0.25">
      <c r="A31" s="412" t="s">
        <v>373</v>
      </c>
      <c r="B31" s="413" t="s">
        <v>409</v>
      </c>
      <c r="C31" s="411">
        <v>115953.8</v>
      </c>
      <c r="D31" s="424">
        <v>44589</v>
      </c>
      <c r="E31" s="411">
        <v>115953.8</v>
      </c>
      <c r="F31" s="411">
        <f t="shared" si="0"/>
        <v>0</v>
      </c>
      <c r="I31" s="409" t="s">
        <v>371</v>
      </c>
      <c r="J31" s="410">
        <v>8342</v>
      </c>
      <c r="K31" s="411">
        <v>1605</v>
      </c>
      <c r="L31" s="409" t="s">
        <v>310</v>
      </c>
      <c r="M31" s="69"/>
      <c r="N31" s="137">
        <f t="shared" si="1"/>
        <v>220804.6</v>
      </c>
    </row>
    <row r="32" spans="1:14" ht="15.75" x14ac:dyDescent="0.25">
      <c r="A32" s="412" t="s">
        <v>373</v>
      </c>
      <c r="B32" s="413" t="s">
        <v>410</v>
      </c>
      <c r="C32" s="411">
        <v>420</v>
      </c>
      <c r="D32" s="424">
        <v>44589</v>
      </c>
      <c r="E32" s="411">
        <v>420</v>
      </c>
      <c r="F32" s="411">
        <f t="shared" si="0"/>
        <v>0</v>
      </c>
      <c r="I32" s="409" t="s">
        <v>372</v>
      </c>
      <c r="J32" s="410">
        <v>8359</v>
      </c>
      <c r="K32" s="411">
        <v>16970.400000000001</v>
      </c>
      <c r="L32" s="409" t="s">
        <v>310</v>
      </c>
      <c r="M32" s="69"/>
      <c r="N32" s="137">
        <f t="shared" si="1"/>
        <v>237775</v>
      </c>
    </row>
    <row r="33" spans="1:14" ht="15.75" x14ac:dyDescent="0.25">
      <c r="A33" s="412" t="s">
        <v>374</v>
      </c>
      <c r="B33" s="413" t="s">
        <v>411</v>
      </c>
      <c r="C33" s="411">
        <v>12359.2</v>
      </c>
      <c r="D33" s="424">
        <v>44589</v>
      </c>
      <c r="E33" s="411">
        <v>12359.2</v>
      </c>
      <c r="F33" s="411">
        <f t="shared" si="0"/>
        <v>0</v>
      </c>
      <c r="I33" s="409" t="s">
        <v>373</v>
      </c>
      <c r="J33" s="410">
        <v>8363</v>
      </c>
      <c r="K33" s="411">
        <v>1544.6</v>
      </c>
      <c r="L33" s="409" t="s">
        <v>310</v>
      </c>
      <c r="M33" s="69"/>
      <c r="N33" s="137">
        <f t="shared" si="1"/>
        <v>239319.6</v>
      </c>
    </row>
    <row r="34" spans="1:14" ht="15.75" x14ac:dyDescent="0.25">
      <c r="A34" s="412" t="s">
        <v>375</v>
      </c>
      <c r="B34" s="413" t="s">
        <v>412</v>
      </c>
      <c r="C34" s="411">
        <v>66416.800000000003</v>
      </c>
      <c r="D34" s="424">
        <v>44589</v>
      </c>
      <c r="E34" s="411">
        <v>66416.800000000003</v>
      </c>
      <c r="F34" s="411">
        <f t="shared" si="0"/>
        <v>0</v>
      </c>
      <c r="I34" s="409" t="s">
        <v>373</v>
      </c>
      <c r="J34" s="410">
        <v>8365</v>
      </c>
      <c r="K34" s="411">
        <v>1161</v>
      </c>
      <c r="L34" s="409" t="s">
        <v>310</v>
      </c>
      <c r="M34" s="69"/>
      <c r="N34" s="137">
        <f t="shared" si="1"/>
        <v>240480.6</v>
      </c>
    </row>
    <row r="35" spans="1:14" ht="15.75" x14ac:dyDescent="0.25">
      <c r="A35" s="412" t="s">
        <v>375</v>
      </c>
      <c r="B35" s="413" t="s">
        <v>413</v>
      </c>
      <c r="C35" s="411">
        <v>10750</v>
      </c>
      <c r="D35" s="424">
        <v>44589</v>
      </c>
      <c r="E35" s="411">
        <v>10750</v>
      </c>
      <c r="F35" s="411">
        <f t="shared" si="0"/>
        <v>0</v>
      </c>
      <c r="I35" s="409" t="s">
        <v>374</v>
      </c>
      <c r="J35" s="410">
        <v>8375</v>
      </c>
      <c r="K35" s="411">
        <v>3838.8</v>
      </c>
      <c r="L35" s="409" t="s">
        <v>310</v>
      </c>
      <c r="M35" s="69"/>
      <c r="N35" s="137">
        <f t="shared" si="1"/>
        <v>244319.4</v>
      </c>
    </row>
    <row r="36" spans="1:14" ht="15.75" x14ac:dyDescent="0.25">
      <c r="A36" s="412" t="s">
        <v>375</v>
      </c>
      <c r="B36" s="413" t="s">
        <v>414</v>
      </c>
      <c r="C36" s="411">
        <v>28322</v>
      </c>
      <c r="D36" s="424">
        <v>44589</v>
      </c>
      <c r="E36" s="411">
        <v>28322</v>
      </c>
      <c r="F36" s="411">
        <f t="shared" si="0"/>
        <v>0</v>
      </c>
      <c r="I36" s="409" t="s">
        <v>374</v>
      </c>
      <c r="J36" s="410">
        <v>8379</v>
      </c>
      <c r="K36" s="411">
        <v>1696</v>
      </c>
      <c r="L36" s="409" t="s">
        <v>310</v>
      </c>
      <c r="M36" s="69"/>
      <c r="N36" s="137">
        <f t="shared" si="1"/>
        <v>246015.4</v>
      </c>
    </row>
    <row r="37" spans="1:14" ht="15.75" x14ac:dyDescent="0.25">
      <c r="A37" s="412" t="s">
        <v>376</v>
      </c>
      <c r="B37" s="413" t="s">
        <v>415</v>
      </c>
      <c r="C37" s="411">
        <v>61861.4</v>
      </c>
      <c r="D37" s="424">
        <v>44589</v>
      </c>
      <c r="E37" s="411">
        <v>61861.4</v>
      </c>
      <c r="F37" s="411">
        <f t="shared" si="0"/>
        <v>0</v>
      </c>
      <c r="I37" s="409" t="s">
        <v>375</v>
      </c>
      <c r="J37" s="410">
        <v>8386</v>
      </c>
      <c r="K37" s="411">
        <v>953.6</v>
      </c>
      <c r="L37" s="409" t="s">
        <v>310</v>
      </c>
      <c r="M37" s="69"/>
      <c r="N37" s="137">
        <f t="shared" si="1"/>
        <v>246969</v>
      </c>
    </row>
    <row r="38" spans="1:14" ht="15.75" x14ac:dyDescent="0.25">
      <c r="A38" s="412" t="s">
        <v>377</v>
      </c>
      <c r="B38" s="413" t="s">
        <v>416</v>
      </c>
      <c r="C38" s="411">
        <v>78773.820000000007</v>
      </c>
      <c r="D38" s="424" t="s">
        <v>310</v>
      </c>
      <c r="E38" s="411">
        <v>0</v>
      </c>
      <c r="F38" s="411">
        <f t="shared" si="0"/>
        <v>78773.820000000007</v>
      </c>
      <c r="I38" s="409" t="s">
        <v>376</v>
      </c>
      <c r="J38" s="410">
        <v>8393</v>
      </c>
      <c r="K38" s="411">
        <v>5587.4</v>
      </c>
      <c r="L38" s="409" t="s">
        <v>310</v>
      </c>
      <c r="M38" s="69"/>
      <c r="N38" s="137">
        <f t="shared" si="1"/>
        <v>252556.4</v>
      </c>
    </row>
    <row r="39" spans="1:14" ht="15.75" x14ac:dyDescent="0.25">
      <c r="A39" s="412" t="s">
        <v>378</v>
      </c>
      <c r="B39" s="413" t="s">
        <v>417</v>
      </c>
      <c r="C39" s="411">
        <v>38574.800000000003</v>
      </c>
      <c r="D39" s="424" t="s">
        <v>310</v>
      </c>
      <c r="E39" s="411">
        <v>0</v>
      </c>
      <c r="F39" s="411">
        <f t="shared" si="0"/>
        <v>38574.800000000003</v>
      </c>
      <c r="I39" s="409" t="s">
        <v>377</v>
      </c>
      <c r="J39" s="410">
        <v>8403</v>
      </c>
      <c r="K39" s="411">
        <v>2021.2</v>
      </c>
      <c r="L39" s="409" t="s">
        <v>310</v>
      </c>
      <c r="M39" s="69"/>
      <c r="N39" s="137">
        <f t="shared" si="1"/>
        <v>254577.6</v>
      </c>
    </row>
    <row r="40" spans="1:14" ht="15.75" x14ac:dyDescent="0.25">
      <c r="A40" s="412" t="s">
        <v>379</v>
      </c>
      <c r="B40" s="413" t="s">
        <v>418</v>
      </c>
      <c r="C40" s="411">
        <v>53825.279999999999</v>
      </c>
      <c r="D40" s="424" t="s">
        <v>310</v>
      </c>
      <c r="E40" s="411">
        <v>0</v>
      </c>
      <c r="F40" s="411">
        <f t="shared" si="0"/>
        <v>53825.279999999999</v>
      </c>
      <c r="I40" s="409" t="s">
        <v>377</v>
      </c>
      <c r="J40" s="410">
        <v>8404</v>
      </c>
      <c r="K40" s="411">
        <v>175</v>
      </c>
      <c r="L40" s="409" t="s">
        <v>310</v>
      </c>
      <c r="M40" s="69"/>
      <c r="N40" s="137">
        <f t="shared" si="1"/>
        <v>254752.6</v>
      </c>
    </row>
    <row r="41" spans="1:14" ht="15.75" x14ac:dyDescent="0.25">
      <c r="A41" s="412"/>
      <c r="B41" s="413"/>
      <c r="C41" s="411"/>
      <c r="D41" s="424" t="s">
        <v>310</v>
      </c>
      <c r="E41" s="411">
        <v>0</v>
      </c>
      <c r="F41" s="411">
        <f t="shared" si="0"/>
        <v>0</v>
      </c>
      <c r="I41" s="409" t="s">
        <v>377</v>
      </c>
      <c r="J41" s="410">
        <v>8405</v>
      </c>
      <c r="K41" s="411">
        <v>118474.8</v>
      </c>
      <c r="L41" s="409" t="s">
        <v>310</v>
      </c>
      <c r="M41" s="69"/>
      <c r="N41" s="137">
        <f t="shared" si="1"/>
        <v>373227.4</v>
      </c>
    </row>
    <row r="42" spans="1:14" ht="15.75" x14ac:dyDescent="0.25">
      <c r="A42" s="245"/>
      <c r="B42" s="246"/>
      <c r="C42" s="111"/>
      <c r="D42" s="253"/>
      <c r="E42" s="69"/>
      <c r="F42" s="411">
        <f t="shared" si="0"/>
        <v>0</v>
      </c>
      <c r="I42" s="409" t="s">
        <v>378</v>
      </c>
      <c r="J42" s="410">
        <v>8422</v>
      </c>
      <c r="K42" s="411">
        <v>27106.9</v>
      </c>
      <c r="L42" s="409" t="s">
        <v>310</v>
      </c>
      <c r="M42" s="362"/>
      <c r="N42" s="137">
        <f t="shared" si="1"/>
        <v>400334.30000000005</v>
      </c>
    </row>
    <row r="43" spans="1:14" ht="15.75" x14ac:dyDescent="0.25">
      <c r="A43" s="245"/>
      <c r="B43" s="511" t="s">
        <v>420</v>
      </c>
      <c r="C43" s="512"/>
      <c r="D43" s="512"/>
      <c r="E43" s="513"/>
      <c r="F43" s="411">
        <f t="shared" si="0"/>
        <v>0</v>
      </c>
      <c r="I43" s="409" t="s">
        <v>378</v>
      </c>
      <c r="J43" s="410">
        <v>8423</v>
      </c>
      <c r="K43" s="411">
        <v>1096.2</v>
      </c>
      <c r="L43" s="409" t="s">
        <v>310</v>
      </c>
      <c r="M43" s="69"/>
      <c r="N43" s="137">
        <f t="shared" si="1"/>
        <v>401430.50000000006</v>
      </c>
    </row>
    <row r="44" spans="1:14" ht="15" customHeight="1" x14ac:dyDescent="0.25">
      <c r="A44" s="245"/>
      <c r="B44" s="514"/>
      <c r="C44" s="515"/>
      <c r="D44" s="515"/>
      <c r="E44" s="516"/>
      <c r="F44" s="411">
        <f t="shared" si="0"/>
        <v>0</v>
      </c>
      <c r="I44" s="409" t="s">
        <v>379</v>
      </c>
      <c r="J44" s="410">
        <v>8434</v>
      </c>
      <c r="K44" s="411">
        <v>1609</v>
      </c>
      <c r="L44" s="409" t="s">
        <v>310</v>
      </c>
      <c r="M44" s="215"/>
      <c r="N44" s="137">
        <f t="shared" si="1"/>
        <v>403039.50000000006</v>
      </c>
    </row>
    <row r="45" spans="1:14" ht="15.75" x14ac:dyDescent="0.25">
      <c r="A45" s="245"/>
      <c r="B45" s="517"/>
      <c r="C45" s="518"/>
      <c r="D45" s="518"/>
      <c r="E45" s="519"/>
      <c r="F45" s="411">
        <f t="shared" si="0"/>
        <v>0</v>
      </c>
      <c r="I45" s="409" t="s">
        <v>380</v>
      </c>
      <c r="J45" s="410">
        <v>8445</v>
      </c>
      <c r="K45" s="411">
        <v>1315</v>
      </c>
      <c r="L45" s="409" t="s">
        <v>310</v>
      </c>
      <c r="M45" s="69"/>
      <c r="N45" s="137">
        <f t="shared" si="1"/>
        <v>404354.50000000006</v>
      </c>
    </row>
    <row r="46" spans="1:14" ht="15.75" x14ac:dyDescent="0.25">
      <c r="A46" s="245"/>
      <c r="B46" s="246"/>
      <c r="C46" s="111"/>
      <c r="D46" s="253"/>
      <c r="E46" s="69"/>
      <c r="F46" s="411">
        <f t="shared" si="0"/>
        <v>0</v>
      </c>
      <c r="I46" s="409" t="s">
        <v>380</v>
      </c>
      <c r="J46" s="410">
        <v>8449</v>
      </c>
      <c r="K46" s="411">
        <v>272.8</v>
      </c>
      <c r="L46" s="409" t="s">
        <v>310</v>
      </c>
      <c r="M46" s="69"/>
      <c r="N46" s="137">
        <f t="shared" si="1"/>
        <v>404627.30000000005</v>
      </c>
    </row>
    <row r="47" spans="1:14" ht="16.5" thickBot="1" x14ac:dyDescent="0.3">
      <c r="A47" s="245"/>
      <c r="B47" s="246"/>
      <c r="C47" s="111"/>
      <c r="D47" s="253"/>
      <c r="E47" s="69"/>
      <c r="F47" s="137">
        <f t="shared" ref="F47:F73" si="2">F46+C47-E47</f>
        <v>0</v>
      </c>
      <c r="I47" s="349"/>
      <c r="J47" s="360"/>
      <c r="K47" s="361">
        <v>0</v>
      </c>
      <c r="L47" s="427"/>
      <c r="M47" s="69"/>
      <c r="N47" s="137">
        <f t="shared" si="1"/>
        <v>404627.30000000005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520" t="s">
        <v>421</v>
      </c>
      <c r="K48" s="521"/>
      <c r="L48" s="522"/>
      <c r="M48" s="206"/>
      <c r="N48" s="137">
        <f>N47+K48-M48</f>
        <v>404627.30000000005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9"/>
      <c r="J49" s="523"/>
      <c r="K49" s="524"/>
      <c r="L49" s="525"/>
      <c r="M49" s="206"/>
      <c r="N49" s="137">
        <f t="shared" si="1"/>
        <v>404627.30000000005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404627.30000000005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404627.30000000005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404627.30000000005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404627.30000000005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404627.30000000005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404627.30000000005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404627.30000000005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404627.30000000005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404627.30000000005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404627.30000000005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404627.30000000005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404627.30000000005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404627.30000000005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404627.30000000005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404627.30000000005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404627.30000000005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404627.30000000005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404627.30000000005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404627.30000000005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si="1"/>
        <v>404627.30000000005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1"/>
        <v>404627.30000000005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1"/>
        <v>404627.30000000005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1"/>
        <v>404627.30000000005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1"/>
        <v>404627.30000000005</v>
      </c>
    </row>
    <row r="74" spans="1:14" ht="15.75" hidden="1" x14ac:dyDescent="0.25">
      <c r="A74" s="134"/>
      <c r="B74" s="139"/>
      <c r="C74" s="69"/>
      <c r="D74" s="254"/>
      <c r="E74" s="69"/>
      <c r="F74" s="137">
        <f>F73+C74-E74</f>
        <v>0</v>
      </c>
      <c r="I74" s="134"/>
      <c r="J74" s="139"/>
      <c r="K74" s="69"/>
      <c r="L74" s="148"/>
      <c r="M74" s="69"/>
      <c r="N74" s="137">
        <f>N73+K74-M74</f>
        <v>404627.30000000005</v>
      </c>
    </row>
    <row r="75" spans="1:14" ht="15.75" hidden="1" x14ac:dyDescent="0.25">
      <c r="A75" s="134"/>
      <c r="B75" s="139"/>
      <c r="C75" s="69"/>
      <c r="D75" s="254"/>
      <c r="E75" s="69"/>
      <c r="F75" s="137">
        <f>F74+C75-E75</f>
        <v>0</v>
      </c>
      <c r="I75" s="134"/>
      <c r="J75" s="139"/>
      <c r="K75" s="69"/>
      <c r="L75" s="148"/>
      <c r="M75" s="69"/>
      <c r="N75" s="137">
        <f>N74+K75-M75</f>
        <v>404627.30000000005</v>
      </c>
    </row>
    <row r="76" spans="1:14" ht="15.75" hidden="1" x14ac:dyDescent="0.25">
      <c r="A76" s="134"/>
      <c r="B76" s="139"/>
      <c r="C76" s="69"/>
      <c r="D76" s="254"/>
      <c r="E76" s="69"/>
      <c r="F76" s="137">
        <f>F75+C76-E76</f>
        <v>0</v>
      </c>
      <c r="I76" s="134"/>
      <c r="J76" s="139"/>
      <c r="K76" s="69"/>
      <c r="L76" s="148"/>
      <c r="M76" s="69"/>
      <c r="N76" s="137">
        <f>N75+K76-M76</f>
        <v>404627.30000000005</v>
      </c>
    </row>
    <row r="77" spans="1:14" ht="15.75" hidden="1" x14ac:dyDescent="0.25">
      <c r="A77" s="134"/>
      <c r="B77" s="139"/>
      <c r="C77" s="69"/>
      <c r="D77" s="254"/>
      <c r="E77" s="69"/>
      <c r="F77" s="137">
        <f>F76+C77-E77</f>
        <v>0</v>
      </c>
      <c r="I77" s="134"/>
      <c r="J77" s="139"/>
      <c r="K77" s="69"/>
      <c r="L77" s="148"/>
      <c r="M77" s="69"/>
      <c r="N77" s="137">
        <f>N76+K77-M77</f>
        <v>404627.30000000005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49"/>
      <c r="J78" s="150"/>
      <c r="K78" s="151">
        <v>0</v>
      </c>
      <c r="L78" s="152"/>
      <c r="M78" s="151"/>
      <c r="N78" s="137">
        <f>N77+K78-M78</f>
        <v>404627.30000000005</v>
      </c>
    </row>
    <row r="79" spans="1:14" ht="19.5" thickTop="1" x14ac:dyDescent="0.3">
      <c r="B79" s="211"/>
      <c r="C79" s="212">
        <f>SUM(C3:C78)</f>
        <v>1448401.2000000002</v>
      </c>
      <c r="D79" s="426"/>
      <c r="E79" s="414">
        <f>SUM(E3:E78)</f>
        <v>1277227.3</v>
      </c>
      <c r="F79" s="153">
        <f>SUM(F3:F78)</f>
        <v>171173.90000000002</v>
      </c>
      <c r="K79" s="209">
        <f>SUM(K3:K78)</f>
        <v>909001.26000000013</v>
      </c>
      <c r="L79" s="209"/>
      <c r="M79" s="209">
        <f>SUM(M3:M78)</f>
        <v>504373.96</v>
      </c>
      <c r="N79" s="153">
        <f>N78</f>
        <v>404627.30000000005</v>
      </c>
    </row>
    <row r="80" spans="1:14" ht="15.75" thickBot="1" x14ac:dyDescent="0.3">
      <c r="B80" s="213"/>
      <c r="C80" s="214"/>
      <c r="D80" s="256"/>
      <c r="E80" s="3"/>
      <c r="F80" s="505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06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3">
    <mergeCell ref="F80:F81"/>
    <mergeCell ref="B43:E45"/>
    <mergeCell ref="J48:L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abSelected="1" topLeftCell="B37" workbookViewId="0">
      <selection activeCell="F59" sqref="F59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43"/>
      <c r="C1" s="509" t="s">
        <v>323</v>
      </c>
      <c r="D1" s="510"/>
      <c r="E1" s="510"/>
      <c r="F1" s="510"/>
      <c r="G1" s="510"/>
      <c r="H1" s="510"/>
      <c r="I1" s="510"/>
      <c r="J1" s="510"/>
      <c r="K1" s="510"/>
      <c r="L1" s="510"/>
      <c r="M1" s="510"/>
    </row>
    <row r="2" spans="1:25" ht="16.5" thickBot="1" x14ac:dyDescent="0.3">
      <c r="B2" s="444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7" t="s">
        <v>0</v>
      </c>
      <c r="C3" s="448"/>
      <c r="D3" s="10"/>
      <c r="E3" s="11"/>
      <c r="F3" s="11"/>
      <c r="H3" s="449" t="s">
        <v>26</v>
      </c>
      <c r="I3" s="449"/>
      <c r="K3" s="165"/>
      <c r="L3" s="13"/>
      <c r="M3" s="14"/>
      <c r="P3" s="486" t="s">
        <v>6</v>
      </c>
      <c r="R3" s="507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450" t="s">
        <v>2</v>
      </c>
      <c r="F4" s="451"/>
      <c r="H4" s="452" t="s">
        <v>3</v>
      </c>
      <c r="I4" s="453"/>
      <c r="J4" s="19"/>
      <c r="K4" s="166"/>
      <c r="L4" s="20"/>
      <c r="M4" s="21" t="s">
        <v>4</v>
      </c>
      <c r="N4" s="22" t="s">
        <v>5</v>
      </c>
      <c r="P4" s="487"/>
      <c r="Q4" s="323" t="s">
        <v>217</v>
      </c>
      <c r="R4" s="508"/>
      <c r="W4" s="496" t="s">
        <v>124</v>
      </c>
      <c r="X4" s="496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422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9"/>
      <c r="P5" s="34">
        <f>N5+M5+L5+I5+C5</f>
        <v>85750</v>
      </c>
      <c r="Q5" s="326">
        <f>P5-F5</f>
        <v>0</v>
      </c>
      <c r="R5" s="398">
        <v>0</v>
      </c>
      <c r="S5" s="325"/>
      <c r="W5" s="496"/>
      <c r="X5" s="496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423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6">
        <v>0</v>
      </c>
      <c r="R6" s="407">
        <v>44566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424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425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426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8">
        <f t="shared" si="1"/>
        <v>0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427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428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8">
        <f t="shared" si="1"/>
        <v>-42.589999999996508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431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6">
        <f t="shared" si="1"/>
        <v>44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432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9"/>
      <c r="P12" s="39">
        <f t="shared" si="2"/>
        <v>87730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435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8">
        <f t="shared" si="1"/>
        <v>0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433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8" t="s">
        <v>434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436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42">
        <f t="shared" si="1"/>
        <v>1515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437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1"/>
      <c r="P16" s="39">
        <f t="shared" si="0"/>
        <v>98205</v>
      </c>
      <c r="Q16" s="326">
        <f t="shared" si="1"/>
        <v>100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439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440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8">
        <f t="shared" si="1"/>
        <v>-200.29000000000815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441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6">
        <f t="shared" si="1"/>
        <v>201</v>
      </c>
      <c r="R19" s="320">
        <v>0</v>
      </c>
      <c r="S19" s="147"/>
      <c r="W19" s="500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442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6">
        <f t="shared" si="1"/>
        <v>0</v>
      </c>
      <c r="R20" s="320">
        <v>0</v>
      </c>
      <c r="S20" s="147"/>
      <c r="W20" s="501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433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41">
        <v>-1515</v>
      </c>
      <c r="R21" s="407">
        <v>18072</v>
      </c>
      <c r="S21" s="147"/>
      <c r="W21" s="502"/>
      <c r="X21" s="502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443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6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444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6">
        <f t="shared" si="1"/>
        <v>0</v>
      </c>
      <c r="R23" s="320">
        <v>0</v>
      </c>
      <c r="S23" s="147"/>
      <c r="W23" s="503"/>
      <c r="X23" s="503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445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446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6">
        <f t="shared" si="1"/>
        <v>0</v>
      </c>
      <c r="R24" s="320">
        <v>0</v>
      </c>
      <c r="S24" s="147"/>
      <c r="W24" s="503"/>
      <c r="X24" s="503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448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6">
        <f t="shared" si="1"/>
        <v>4.5</v>
      </c>
      <c r="R25" s="320">
        <v>0</v>
      </c>
      <c r="W25" s="504"/>
      <c r="X25" s="504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449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6">
        <f t="shared" si="1"/>
        <v>0</v>
      </c>
      <c r="R26" s="320">
        <v>0</v>
      </c>
      <c r="W26" s="504"/>
      <c r="X26" s="504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450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6">
        <f t="shared" si="1"/>
        <v>0.40000000000145519</v>
      </c>
      <c r="R27" s="320">
        <v>0</v>
      </c>
      <c r="W27" s="497"/>
      <c r="X27" s="498"/>
      <c r="Y27" s="499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451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6">
        <f t="shared" si="1"/>
        <v>0</v>
      </c>
      <c r="R28" s="320">
        <v>0</v>
      </c>
      <c r="W28" s="498"/>
      <c r="X28" s="498"/>
      <c r="Y28" s="499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452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548">
        <f>7491+411</f>
        <v>7902</v>
      </c>
      <c r="O29" s="551" t="s">
        <v>455</v>
      </c>
      <c r="P29" s="34">
        <f t="shared" si="0"/>
        <v>65978.28</v>
      </c>
      <c r="Q29" s="326">
        <f t="shared" si="1"/>
        <v>0.27999999999883585</v>
      </c>
      <c r="R29" s="320">
        <v>0</v>
      </c>
      <c r="T29" s="553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454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548">
        <v>26626</v>
      </c>
      <c r="O30" s="552" t="s">
        <v>453</v>
      </c>
      <c r="P30" s="34">
        <f t="shared" si="0"/>
        <v>842352.21</v>
      </c>
      <c r="Q30" s="326">
        <v>0</v>
      </c>
      <c r="R30" s="550">
        <v>92514</v>
      </c>
      <c r="T30" s="55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456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457</v>
      </c>
      <c r="L31" s="63">
        <v>16621.14</v>
      </c>
      <c r="M31" s="32">
        <f>998+41741</f>
        <v>42739</v>
      </c>
      <c r="N31" s="548">
        <f>10137+26711</f>
        <v>36848</v>
      </c>
      <c r="O31" s="551" t="s">
        <v>455</v>
      </c>
      <c r="P31" s="34">
        <f t="shared" si="0"/>
        <v>107356.14</v>
      </c>
      <c r="Q31" s="111">
        <f t="shared" si="1"/>
        <v>0.13999999999941792</v>
      </c>
      <c r="R31" s="322">
        <v>0</v>
      </c>
      <c r="T31" s="55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459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55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554">
        <f>SUM(T29:T32)</f>
        <v>44254</v>
      </c>
    </row>
    <row r="34" spans="1:20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549">
        <f t="shared" si="1"/>
        <v>0</v>
      </c>
      <c r="R35" s="228"/>
    </row>
    <row r="36" spans="1:20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88">
        <f>SUM(M5:M35)</f>
        <v>2143864.4900000002</v>
      </c>
      <c r="N36" s="490">
        <f>SUM(N5:N35)</f>
        <v>791108</v>
      </c>
      <c r="O36" s="276"/>
      <c r="P36" s="277">
        <v>0</v>
      </c>
      <c r="Q36" s="555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429</v>
      </c>
      <c r="K37" s="41" t="s">
        <v>430</v>
      </c>
      <c r="L37" s="61">
        <v>16518.78</v>
      </c>
      <c r="M37" s="489"/>
      <c r="N37" s="491"/>
      <c r="O37" s="276"/>
      <c r="P37" s="277">
        <v>0</v>
      </c>
      <c r="Q37" s="556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429</v>
      </c>
      <c r="K38" s="177" t="s">
        <v>438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429</v>
      </c>
      <c r="K39" s="177" t="s">
        <v>447</v>
      </c>
      <c r="L39" s="61">
        <v>14981.03</v>
      </c>
      <c r="M39" s="557">
        <f>M36+N36</f>
        <v>2934972.49</v>
      </c>
      <c r="N39" s="558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429</v>
      </c>
      <c r="K40" s="41" t="s">
        <v>458</v>
      </c>
      <c r="L40" s="61">
        <v>13372.77</v>
      </c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397405.9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114509.62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5" t="s">
        <v>11</v>
      </c>
      <c r="I52" s="466"/>
      <c r="J52" s="100"/>
      <c r="K52" s="467">
        <f>I50+L50</f>
        <v>180192.62</v>
      </c>
      <c r="L52" s="494"/>
      <c r="M52" s="272"/>
      <c r="N52" s="272"/>
      <c r="P52" s="34"/>
      <c r="Q52" s="13"/>
    </row>
    <row r="53" spans="1:17" x14ac:dyDescent="0.25">
      <c r="D53" s="471" t="s">
        <v>12</v>
      </c>
      <c r="E53" s="471"/>
      <c r="F53" s="313">
        <f>F50-K52-C50</f>
        <v>2717217.48</v>
      </c>
      <c r="I53" s="102"/>
      <c r="J53" s="103"/>
    </row>
    <row r="54" spans="1:17" ht="18.75" x14ac:dyDescent="0.3">
      <c r="D54" s="495" t="s">
        <v>95</v>
      </c>
      <c r="E54" s="495"/>
      <c r="F54" s="111">
        <v>0</v>
      </c>
      <c r="I54" s="472" t="s">
        <v>13</v>
      </c>
      <c r="J54" s="473"/>
      <c r="K54" s="474">
        <f>F56+F57+F58</f>
        <v>3983785.9299999997</v>
      </c>
      <c r="L54" s="474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2717217.48</v>
      </c>
      <c r="H56" s="23"/>
      <c r="I56" s="108" t="s">
        <v>15</v>
      </c>
      <c r="J56" s="109"/>
      <c r="K56" s="476">
        <f>-C4</f>
        <v>-1149740.4099999999</v>
      </c>
      <c r="L56" s="477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44619</v>
      </c>
      <c r="D58" s="454" t="s">
        <v>18</v>
      </c>
      <c r="E58" s="455"/>
      <c r="F58" s="113">
        <v>1266568.45</v>
      </c>
      <c r="I58" s="456" t="s">
        <v>198</v>
      </c>
      <c r="J58" s="457"/>
      <c r="K58" s="458">
        <f>K54+K56</f>
        <v>2834045.5199999996</v>
      </c>
      <c r="L58" s="45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Hoja2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2022-02-15T16:42:32Z</cp:lastPrinted>
  <dcterms:created xsi:type="dcterms:W3CDTF">2021-11-04T19:08:42Z</dcterms:created>
  <dcterms:modified xsi:type="dcterms:W3CDTF">2022-03-03T17:21:09Z</dcterms:modified>
</cp:coreProperties>
</file>