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9995" windowHeight="11730" firstSheet="6" activeTab="6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Hoja1" sheetId="9" r:id="rId8"/>
    <sheet name="Hoja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7" l="1"/>
  <c r="G125" i="7"/>
  <c r="G128" i="7"/>
  <c r="H128" i="7" s="1"/>
  <c r="G127" i="7"/>
  <c r="H127" i="7" s="1"/>
  <c r="G103" i="7"/>
  <c r="G105" i="7"/>
  <c r="G40" i="7"/>
  <c r="G114" i="7"/>
  <c r="B125" i="7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H125" i="7"/>
  <c r="H126" i="7"/>
  <c r="H129" i="7"/>
  <c r="H130" i="7"/>
  <c r="H131" i="7"/>
  <c r="H132" i="7"/>
  <c r="H133" i="7"/>
  <c r="H134" i="7"/>
  <c r="H135" i="7"/>
  <c r="H136" i="7"/>
  <c r="H137" i="7"/>
  <c r="G95" i="7"/>
  <c r="G92" i="7"/>
  <c r="H107" i="7" l="1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G93" i="7"/>
  <c r="G91" i="7" l="1"/>
  <c r="G84" i="7"/>
  <c r="G75" i="7" l="1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40" i="7"/>
  <c r="H139" i="7"/>
  <c r="H138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H5" i="7"/>
  <c r="G140" i="7"/>
  <c r="E144" i="7" l="1"/>
  <c r="H4" i="7"/>
  <c r="H140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<sst xmlns="http://schemas.openxmlformats.org/spreadsheetml/2006/main" count="939" uniqueCount="183">
  <si>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</si>
  <si>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</si>
  <si>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</si>
  <si>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</si>
  <si>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</si>
  <si>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</si>
  <si>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</si>
  <si>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</si>
  <si>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</si>
  <si>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</si>
  <si>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</si>
  <si>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</si>
  <si>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</si>
  <si>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</si>
  <si>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</si>
  <si>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</si>
  <si>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</si>
  <si>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</si>
  <si>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</si>
  <si>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</si>
  <si>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</si>
  <si>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</si>
  <si>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</si>
  <si>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</si>
  <si>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</si>
  <si>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</si>
  <si>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</si>
  <si>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</si>
  <si>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</si>
  <si>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</si>
  <si>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</si>
  <si>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</si>
  <si>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</si>
  <si>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</si>
  <si>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</si>
  <si>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</si>
  <si>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</si>
  <si>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</si>
  <si>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</si>
  <si>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</si>
  <si>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</si>
  <si>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</si>
  <si>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</si>
  <si>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</si>
  <si>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</si>
  <si>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</si>
  <si>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</si>
  <si>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</si>
  <si>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</si>
  <si>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</si>
  <si>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</si>
  <si>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</si>
  <si>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</si>
  <si>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</si>
  <si>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</si>
  <si>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</si>
  <si>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</si>
  <si>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</si>
  <si>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</si>
  <si>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</si>
  <si>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</si>
  <si>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</si>
  <si>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</si>
  <si>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</si>
  <si>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</si>
  <si>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</si>
  <si>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</si>
  <si>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</si>
  <si>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</si>
  <si>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</si>
  <si>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</si>
  <si>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</si>
  <si>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</si>
  <si>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</si>
  <si>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</si>
  <si>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</si>
  <si>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</si>
  <si>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</si>
  <si>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</si>
  <si>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</si>
  <si>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</si>
  <si>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</si>
  <si>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</si>
  <si>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</si>
  <si>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</si>
  <si>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</si>
  <si>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</si>
  <si>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</si>
  <si>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</si>
  <si>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</si>
  <si>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</si>
  <si>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</si>
  <si>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</si>
  <si>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</si>
  <si>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</si>
  <si>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</si>
  <si>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</si>
  <si>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</si>
  <si>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</si>
  <si>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</si>
  <si>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</si>
  <si>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</si>
  <si>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</si>
  <si>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</si>
  <si>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</si>
  <si>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</si>
  <si>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</si>
  <si>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</si>
  <si>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</si>
  <si>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</si>
  <si>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</si>
  <si>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</si>
  <si>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</si>
  <si>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</si>
  <si>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</si>
  <si>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</si>
  <si>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</si>
  <si>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</si>
  <si>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</si>
  <si>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</si>
  <si>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</si>
  <si>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</si>
  <si>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</si>
  <si>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</si>
  <si>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</si>
  <si>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</si>
  <si>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</si>
  <si>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</si>
  <si>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</si>
  <si>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</si>
  <si>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</si>
  <si>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</si>
  <si>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</si>
  <si>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</si>
  <si>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</si>
  <si>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</si>
  <si>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</si>
  <si>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</si>
  <si>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</si>
  <si>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</si>
  <si>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</si>
  <si>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</si>
  <si>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</si>
  <si>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</si>
  <si>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</si>
  <si>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</si>
  <si>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</si>
  <si>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</si>
  <si>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</si>
  <si>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</si>
  <si>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</si>
  <si>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</si>
  <si>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</si>
  <si>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</si>
  <si>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</si>
  <si>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</si>
  <si>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</si>
  <si>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</si>
  <si>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</si>
  <si>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</si>
  <si>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</si>
  <si>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</si>
  <si>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</si>
  <si>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</si>
  <si>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</si>
  <si>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</si>
  <si>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</si>
  <si>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</si>
  <si>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</si>
  <si>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</si>
  <si>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</si>
  <si>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</si>
  <si>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23-Jul-23------24-Jul-23</t>
  </si>
  <si>
    <t>24-Jul-23--25-Jul-23</t>
  </si>
  <si>
    <t>24-Jul-23-------25-Jul-23-----27-Jul-23</t>
  </si>
  <si>
    <t>24-Jul-23-------27-Jul-23</t>
  </si>
  <si>
    <t xml:space="preserve">NORMA CENTRAL </t>
  </si>
  <si>
    <t>27-Jul-23-----28-Jul-23</t>
  </si>
  <si>
    <t>18-Jul-23-----21-Jul-23----23-Jul-23-------28-Jul-23</t>
  </si>
  <si>
    <t>28-Jul-23----</t>
  </si>
  <si>
    <t>27-Jul-23-----29-Jul-23</t>
  </si>
  <si>
    <t>28-Jul-23----29-Jul-23</t>
  </si>
  <si>
    <t>29-Jul-23------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</si>
</sst>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165" fontId="15" fillId="5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2" fillId="5" borderId="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66FFCC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140</xdr:row>
      <xdr:rowOff>152402</xdr:rowOff>
    </xdr:from>
    <xdr:to>
      <xdr:col>5</xdr:col>
      <xdr:colOff>180974</xdr:colOff>
      <xdr:row>142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140</xdr:row>
      <xdr:rowOff>123829</xdr:rowOff>
    </xdr:from>
    <xdr:to>
      <xdr:col>6</xdr:col>
      <xdr:colOff>171450</xdr:colOff>
      <xdr:row>142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11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9">
        <f>E80-G80</f>
        <v>0</v>
      </c>
      <c r="F84" s="90"/>
      <c r="G84" s="91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2" t="s">
        <v>10</v>
      </c>
      <c r="F86" s="92"/>
      <c r="G86" s="92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37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9">
        <f>E94-G94</f>
        <v>0</v>
      </c>
      <c r="F98" s="90"/>
      <c r="G98" s="9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2" t="s">
        <v>10</v>
      </c>
      <c r="F100" s="92"/>
      <c r="G100" s="92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59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9">
        <f>E98-G98</f>
        <v>0</v>
      </c>
      <c r="F102" s="90"/>
      <c r="G102" s="91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2" t="s">
        <v>10</v>
      </c>
      <c r="F104" s="92"/>
      <c r="G104" s="92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84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9">
        <f>E92-G92</f>
        <v>0</v>
      </c>
      <c r="F96" s="90"/>
      <c r="G96" s="91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2" t="s">
        <v>10</v>
      </c>
      <c r="F98" s="92"/>
      <c r="G98" s="92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95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9">
        <f>E124-G124</f>
        <v>0</v>
      </c>
      <c r="F128" s="90"/>
      <c r="G128" s="91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2" t="s">
        <v>10</v>
      </c>
      <c r="F130" s="92"/>
      <c r="G130" s="92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118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39.7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67" t="s">
        <v>148</v>
      </c>
      <c r="G91" s="68">
        <f>3710+2354</f>
        <v>6064</v>
      </c>
      <c r="H91" s="20">
        <f t="shared" si="0"/>
        <v>0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67">
        <v>45116</v>
      </c>
      <c r="G98" s="68">
        <v>11020</v>
      </c>
      <c r="H98" s="20">
        <f t="shared" si="0"/>
        <v>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67">
        <v>45110</v>
      </c>
      <c r="G99" s="68">
        <v>11507</v>
      </c>
      <c r="H99" s="20">
        <f t="shared" si="0"/>
        <v>0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31.5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67" t="s">
        <v>145</v>
      </c>
      <c r="G101" s="68">
        <f>3000+755</f>
        <v>3755</v>
      </c>
      <c r="H101" s="20">
        <f t="shared" si="0"/>
        <v>0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67">
        <v>45111</v>
      </c>
      <c r="G102" s="68">
        <v>316</v>
      </c>
      <c r="H102" s="20">
        <f t="shared" si="0"/>
        <v>0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67">
        <v>45111</v>
      </c>
      <c r="G103" s="68">
        <f>2000+858</f>
        <v>2858</v>
      </c>
      <c r="H103" s="20">
        <f t="shared" si="0"/>
        <v>0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67">
        <v>45110</v>
      </c>
      <c r="G104" s="68">
        <v>6854</v>
      </c>
      <c r="H104" s="20">
        <f t="shared" si="0"/>
        <v>0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67">
        <v>45110</v>
      </c>
      <c r="G105" s="68">
        <v>4239</v>
      </c>
      <c r="H105" s="20">
        <f t="shared" si="0"/>
        <v>0</v>
      </c>
    </row>
    <row r="106" spans="1:9" ht="31.5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67" t="s">
        <v>146</v>
      </c>
      <c r="G106" s="68">
        <f>3300+7397</f>
        <v>10697</v>
      </c>
      <c r="H106" s="20">
        <f t="shared" si="0"/>
        <v>0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67">
        <v>45116</v>
      </c>
      <c r="G107" s="68">
        <v>290</v>
      </c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590076</v>
      </c>
      <c r="H111" s="48">
        <f>SUM(H4:H110)</f>
        <v>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89">
        <f>E111-G111</f>
        <v>0</v>
      </c>
      <c r="F115" s="90"/>
      <c r="G115" s="91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2" t="s">
        <v>10</v>
      </c>
      <c r="F117" s="92"/>
      <c r="G117" s="92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57"/>
  <sheetViews>
    <sheetView tabSelected="1" workbookViewId="0">
      <pane ySplit="3" topLeftCell="A131" activePane="bottomLeft" state="frozen"/>
      <selection pane="bottomLeft" activeCell="A138" sqref="A138"/>
    </sheetView>
  </sheetViews>
  <sheetFormatPr baseColWidth="10" defaultRowHeight="15.75" x14ac:dyDescent="0.25"/>
  <cols>
    <col min="1" max="1" width="14.140625" style="1" customWidth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5" t="s">
        <v>118</v>
      </c>
      <c r="C1" s="86"/>
      <c r="D1" s="86"/>
      <c r="E1" s="86"/>
      <c r="F1" s="86"/>
      <c r="G1" s="87"/>
      <c r="I1" s="3"/>
    </row>
    <row r="2" spans="1:9" ht="21" x14ac:dyDescent="0.35">
      <c r="A2" s="4"/>
      <c r="B2" s="88" t="s">
        <v>0</v>
      </c>
      <c r="C2" s="88"/>
      <c r="D2" s="88"/>
      <c r="E2" s="88"/>
      <c r="F2" s="8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45110</v>
      </c>
      <c r="B4" s="15">
        <v>1527</v>
      </c>
      <c r="C4" s="16"/>
      <c r="D4" s="17" t="s">
        <v>13</v>
      </c>
      <c r="E4" s="18">
        <v>4042</v>
      </c>
      <c r="F4" s="19">
        <v>45111</v>
      </c>
      <c r="G4" s="62">
        <v>4042</v>
      </c>
      <c r="H4" s="20">
        <f t="shared" ref="H4:H139" si="0">E4-G4</f>
        <v>0</v>
      </c>
      <c r="I4" s="3"/>
    </row>
    <row r="5" spans="1:9" ht="24.75" customHeight="1" x14ac:dyDescent="0.25">
      <c r="A5" s="14">
        <v>45111</v>
      </c>
      <c r="B5" s="15">
        <v>1528</v>
      </c>
      <c r="C5" s="16"/>
      <c r="D5" s="21" t="s">
        <v>12</v>
      </c>
      <c r="E5" s="22">
        <v>186</v>
      </c>
      <c r="F5" s="23">
        <v>45112</v>
      </c>
      <c r="G5" s="32">
        <v>186</v>
      </c>
      <c r="H5" s="20">
        <f t="shared" si="0"/>
        <v>0</v>
      </c>
    </row>
    <row r="6" spans="1:9" ht="34.5" customHeight="1" x14ac:dyDescent="0.25">
      <c r="A6" s="14">
        <v>45111</v>
      </c>
      <c r="B6" s="15">
        <f t="shared" ref="B6:B69" si="1">B5+1</f>
        <v>1529</v>
      </c>
      <c r="C6" s="16"/>
      <c r="D6" s="21" t="s">
        <v>15</v>
      </c>
      <c r="E6" s="22">
        <v>3330</v>
      </c>
      <c r="F6" s="23" t="s">
        <v>147</v>
      </c>
      <c r="G6" s="32">
        <f>2200+1130</f>
        <v>3330</v>
      </c>
      <c r="H6" s="20">
        <f t="shared" si="0"/>
        <v>0</v>
      </c>
    </row>
    <row r="7" spans="1:9" ht="31.5" customHeight="1" x14ac:dyDescent="0.25">
      <c r="A7" s="24">
        <v>45111</v>
      </c>
      <c r="B7" s="15">
        <f t="shared" si="1"/>
        <v>1530</v>
      </c>
      <c r="C7" s="16"/>
      <c r="D7" s="21" t="s">
        <v>13</v>
      </c>
      <c r="E7" s="22">
        <v>2914</v>
      </c>
      <c r="F7" s="23">
        <v>45113</v>
      </c>
      <c r="G7" s="32">
        <v>2914</v>
      </c>
      <c r="H7" s="20">
        <f t="shared" si="0"/>
        <v>0</v>
      </c>
    </row>
    <row r="8" spans="1:9" ht="24.75" customHeight="1" x14ac:dyDescent="0.25">
      <c r="A8" s="14">
        <v>45111</v>
      </c>
      <c r="B8" s="15">
        <f t="shared" si="1"/>
        <v>1531</v>
      </c>
      <c r="C8" s="16"/>
      <c r="D8" s="25" t="s">
        <v>15</v>
      </c>
      <c r="E8" s="22">
        <v>190</v>
      </c>
      <c r="F8" s="23">
        <v>45115</v>
      </c>
      <c r="G8" s="32">
        <v>190</v>
      </c>
      <c r="H8" s="20">
        <f t="shared" si="0"/>
        <v>0</v>
      </c>
    </row>
    <row r="9" spans="1:9" ht="31.5" x14ac:dyDescent="0.25">
      <c r="A9" s="14">
        <v>45111</v>
      </c>
      <c r="B9" s="15">
        <f t="shared" si="1"/>
        <v>1532</v>
      </c>
      <c r="C9" s="16"/>
      <c r="D9" s="21" t="s">
        <v>17</v>
      </c>
      <c r="E9" s="22">
        <v>11293</v>
      </c>
      <c r="F9" s="23" t="s">
        <v>158</v>
      </c>
      <c r="G9" s="32">
        <f>2000+9293</f>
        <v>11293</v>
      </c>
      <c r="H9" s="20">
        <f t="shared" si="0"/>
        <v>0</v>
      </c>
    </row>
    <row r="10" spans="1:9" ht="24.75" customHeight="1" x14ac:dyDescent="0.25">
      <c r="A10" s="14">
        <v>45111</v>
      </c>
      <c r="B10" s="15">
        <f t="shared" si="1"/>
        <v>1533</v>
      </c>
      <c r="C10" s="16"/>
      <c r="D10" s="21" t="s">
        <v>14</v>
      </c>
      <c r="E10" s="22">
        <v>4755</v>
      </c>
      <c r="F10" s="23">
        <v>45113</v>
      </c>
      <c r="G10" s="32">
        <v>4755</v>
      </c>
      <c r="H10" s="20">
        <f t="shared" si="0"/>
        <v>0</v>
      </c>
    </row>
    <row r="11" spans="1:9" ht="31.5" x14ac:dyDescent="0.25">
      <c r="A11" s="14">
        <v>45113</v>
      </c>
      <c r="B11" s="15">
        <f t="shared" si="1"/>
        <v>1534</v>
      </c>
      <c r="C11" s="16"/>
      <c r="D11" s="21" t="s">
        <v>14</v>
      </c>
      <c r="E11" s="22">
        <v>2640</v>
      </c>
      <c r="F11" s="23" t="s">
        <v>147</v>
      </c>
      <c r="G11" s="32">
        <f>1245+1395</f>
        <v>2640</v>
      </c>
      <c r="H11" s="20">
        <f t="shared" si="0"/>
        <v>0</v>
      </c>
    </row>
    <row r="12" spans="1:9" ht="24.75" customHeight="1" x14ac:dyDescent="0.25">
      <c r="A12" s="14">
        <v>45113</v>
      </c>
      <c r="B12" s="15">
        <f t="shared" si="1"/>
        <v>1535</v>
      </c>
      <c r="C12" s="26"/>
      <c r="D12" s="21" t="s">
        <v>15</v>
      </c>
      <c r="E12" s="22">
        <v>3284</v>
      </c>
      <c r="F12" s="23">
        <v>45115</v>
      </c>
      <c r="G12" s="32">
        <v>3284</v>
      </c>
      <c r="H12" s="20">
        <f t="shared" si="0"/>
        <v>0</v>
      </c>
    </row>
    <row r="13" spans="1:9" ht="22.5" customHeight="1" x14ac:dyDescent="0.25">
      <c r="A13" s="14">
        <v>45113</v>
      </c>
      <c r="B13" s="15">
        <f t="shared" si="1"/>
        <v>1536</v>
      </c>
      <c r="C13" s="27"/>
      <c r="D13" s="21" t="s">
        <v>13</v>
      </c>
      <c r="E13" s="22">
        <v>3901</v>
      </c>
      <c r="F13" s="23">
        <v>45114</v>
      </c>
      <c r="G13" s="32">
        <v>3901</v>
      </c>
      <c r="H13" s="20">
        <f t="shared" si="0"/>
        <v>0</v>
      </c>
    </row>
    <row r="14" spans="1:9" ht="31.5" x14ac:dyDescent="0.25">
      <c r="A14" s="14">
        <v>45114</v>
      </c>
      <c r="B14" s="15">
        <f t="shared" si="1"/>
        <v>1537</v>
      </c>
      <c r="C14" s="26"/>
      <c r="D14" s="21" t="s">
        <v>15</v>
      </c>
      <c r="E14" s="22">
        <v>3442</v>
      </c>
      <c r="F14" s="74" t="s">
        <v>149</v>
      </c>
      <c r="G14" s="75">
        <f>2500+942</f>
        <v>3442</v>
      </c>
      <c r="H14" s="20">
        <f t="shared" si="0"/>
        <v>0</v>
      </c>
    </row>
    <row r="15" spans="1:9" ht="27.75" customHeight="1" x14ac:dyDescent="0.25">
      <c r="A15" s="14">
        <v>45114</v>
      </c>
      <c r="B15" s="15">
        <f t="shared" si="1"/>
        <v>1538</v>
      </c>
      <c r="C15" s="27"/>
      <c r="D15" s="21" t="s">
        <v>13</v>
      </c>
      <c r="E15" s="22">
        <v>3863</v>
      </c>
      <c r="F15" s="23">
        <v>45115</v>
      </c>
      <c r="G15" s="32">
        <v>3863</v>
      </c>
      <c r="H15" s="20">
        <f t="shared" si="0"/>
        <v>0</v>
      </c>
    </row>
    <row r="16" spans="1:9" ht="25.5" customHeight="1" x14ac:dyDescent="0.25">
      <c r="A16" s="14">
        <v>45114</v>
      </c>
      <c r="B16" s="15">
        <f t="shared" si="1"/>
        <v>1539</v>
      </c>
      <c r="C16" s="26"/>
      <c r="D16" s="21" t="s">
        <v>16</v>
      </c>
      <c r="E16" s="22">
        <v>12032</v>
      </c>
      <c r="F16" s="23">
        <v>45115</v>
      </c>
      <c r="G16" s="32">
        <f>11806+226</f>
        <v>12032</v>
      </c>
      <c r="H16" s="20">
        <f t="shared" si="0"/>
        <v>0</v>
      </c>
    </row>
    <row r="17" spans="1:8" ht="22.5" customHeight="1" x14ac:dyDescent="0.25">
      <c r="A17" s="14">
        <v>45114</v>
      </c>
      <c r="B17" s="15">
        <f t="shared" si="1"/>
        <v>1540</v>
      </c>
      <c r="C17" s="27"/>
      <c r="D17" s="21" t="s">
        <v>24</v>
      </c>
      <c r="E17" s="22">
        <v>10440</v>
      </c>
      <c r="F17" s="23">
        <v>45123</v>
      </c>
      <c r="G17" s="32">
        <v>10440</v>
      </c>
      <c r="H17" s="20">
        <f t="shared" si="0"/>
        <v>0</v>
      </c>
    </row>
    <row r="18" spans="1:8" ht="22.5" customHeight="1" x14ac:dyDescent="0.25">
      <c r="A18" s="14">
        <v>45114</v>
      </c>
      <c r="B18" s="15">
        <f t="shared" si="1"/>
        <v>1541</v>
      </c>
      <c r="C18" s="26"/>
      <c r="D18" s="21" t="s">
        <v>25</v>
      </c>
      <c r="E18" s="22">
        <v>11844</v>
      </c>
      <c r="F18" s="23">
        <v>45117</v>
      </c>
      <c r="G18" s="32">
        <v>11844</v>
      </c>
      <c r="H18" s="20">
        <f t="shared" si="0"/>
        <v>0</v>
      </c>
    </row>
    <row r="19" spans="1:8" ht="22.5" customHeight="1" x14ac:dyDescent="0.25">
      <c r="A19" s="14">
        <v>45114</v>
      </c>
      <c r="B19" s="15">
        <f t="shared" si="1"/>
        <v>1542</v>
      </c>
      <c r="C19" s="27"/>
      <c r="D19" s="21" t="s">
        <v>14</v>
      </c>
      <c r="E19" s="22">
        <v>463</v>
      </c>
      <c r="F19" s="23">
        <v>45115</v>
      </c>
      <c r="G19" s="32">
        <v>463</v>
      </c>
      <c r="H19" s="20">
        <f t="shared" si="0"/>
        <v>0</v>
      </c>
    </row>
    <row r="20" spans="1:8" ht="22.5" customHeight="1" x14ac:dyDescent="0.25">
      <c r="A20" s="14">
        <v>45114</v>
      </c>
      <c r="B20" s="15">
        <f t="shared" si="1"/>
        <v>1543</v>
      </c>
      <c r="C20" s="26"/>
      <c r="D20" s="21" t="s">
        <v>14</v>
      </c>
      <c r="E20" s="22">
        <v>113</v>
      </c>
      <c r="F20" s="23">
        <v>45115</v>
      </c>
      <c r="G20" s="32">
        <v>113</v>
      </c>
      <c r="H20" s="20">
        <f t="shared" si="0"/>
        <v>0</v>
      </c>
    </row>
    <row r="21" spans="1:8" ht="25.5" customHeight="1" x14ac:dyDescent="0.25">
      <c r="A21" s="14">
        <v>45114</v>
      </c>
      <c r="B21" s="15">
        <f t="shared" si="1"/>
        <v>1544</v>
      </c>
      <c r="C21" s="26"/>
      <c r="D21" s="21" t="s">
        <v>114</v>
      </c>
      <c r="E21" s="22">
        <v>8988</v>
      </c>
      <c r="F21" s="23">
        <v>45115</v>
      </c>
      <c r="G21" s="32">
        <v>8988</v>
      </c>
      <c r="H21" s="20">
        <f t="shared" si="0"/>
        <v>0</v>
      </c>
    </row>
    <row r="22" spans="1:8" ht="22.5" customHeight="1" x14ac:dyDescent="0.25">
      <c r="A22" s="14">
        <v>45114</v>
      </c>
      <c r="B22" s="15">
        <f t="shared" si="1"/>
        <v>1545</v>
      </c>
      <c r="C22" s="26"/>
      <c r="D22" s="21" t="s">
        <v>16</v>
      </c>
      <c r="E22" s="22">
        <v>1235</v>
      </c>
      <c r="F22" s="23">
        <v>45119</v>
      </c>
      <c r="G22" s="32">
        <v>1235</v>
      </c>
      <c r="H22" s="20">
        <f t="shared" si="0"/>
        <v>0</v>
      </c>
    </row>
    <row r="23" spans="1:8" ht="22.5" customHeight="1" x14ac:dyDescent="0.25">
      <c r="A23" s="14">
        <v>45115</v>
      </c>
      <c r="B23" s="15">
        <f t="shared" si="1"/>
        <v>1546</v>
      </c>
      <c r="C23" s="26"/>
      <c r="D23" s="21" t="s">
        <v>12</v>
      </c>
      <c r="E23" s="22">
        <v>223</v>
      </c>
      <c r="F23" s="23">
        <v>45117</v>
      </c>
      <c r="G23" s="32"/>
      <c r="H23" s="20">
        <f t="shared" si="0"/>
        <v>223</v>
      </c>
    </row>
    <row r="24" spans="1:8" ht="29.25" customHeight="1" x14ac:dyDescent="0.25">
      <c r="A24" s="14">
        <v>45115</v>
      </c>
      <c r="B24" s="15">
        <f t="shared" si="1"/>
        <v>1547</v>
      </c>
      <c r="C24" s="26"/>
      <c r="D24" s="21" t="s">
        <v>114</v>
      </c>
      <c r="E24" s="22">
        <v>10500</v>
      </c>
      <c r="F24" s="74" t="s">
        <v>151</v>
      </c>
      <c r="G24" s="75">
        <f>5000+5500</f>
        <v>10500</v>
      </c>
      <c r="H24" s="20">
        <f t="shared" si="0"/>
        <v>0</v>
      </c>
    </row>
    <row r="25" spans="1:8" ht="31.5" x14ac:dyDescent="0.25">
      <c r="A25" s="14">
        <v>45115</v>
      </c>
      <c r="B25" s="15">
        <f t="shared" si="1"/>
        <v>1548</v>
      </c>
      <c r="C25" s="26"/>
      <c r="D25" s="21" t="s">
        <v>14</v>
      </c>
      <c r="E25" s="22">
        <v>1450</v>
      </c>
      <c r="F25" s="74" t="s">
        <v>150</v>
      </c>
      <c r="G25" s="75">
        <f>652+798</f>
        <v>1450</v>
      </c>
      <c r="H25" s="20">
        <f t="shared" si="0"/>
        <v>0</v>
      </c>
    </row>
    <row r="26" spans="1:8" ht="28.5" customHeight="1" x14ac:dyDescent="0.25">
      <c r="A26" s="14">
        <v>45115</v>
      </c>
      <c r="B26" s="15">
        <f t="shared" si="1"/>
        <v>1549</v>
      </c>
      <c r="C26" s="26"/>
      <c r="D26" s="21" t="s">
        <v>15</v>
      </c>
      <c r="E26" s="22">
        <v>4093</v>
      </c>
      <c r="F26" s="74" t="s">
        <v>152</v>
      </c>
      <c r="G26" s="75">
        <f>2500+1593</f>
        <v>4093</v>
      </c>
      <c r="H26" s="20">
        <f t="shared" si="0"/>
        <v>0</v>
      </c>
    </row>
    <row r="27" spans="1:8" ht="30.75" customHeight="1" x14ac:dyDescent="0.25">
      <c r="A27" s="14">
        <v>45115</v>
      </c>
      <c r="B27" s="15">
        <f t="shared" si="1"/>
        <v>1550</v>
      </c>
      <c r="C27" s="26"/>
      <c r="D27" s="21" t="s">
        <v>13</v>
      </c>
      <c r="E27" s="22">
        <v>4368</v>
      </c>
      <c r="F27" s="23">
        <v>45116</v>
      </c>
      <c r="G27" s="32">
        <v>4368</v>
      </c>
      <c r="H27" s="20">
        <f t="shared" si="0"/>
        <v>0</v>
      </c>
    </row>
    <row r="28" spans="1:8" ht="31.5" x14ac:dyDescent="0.25">
      <c r="A28" s="14">
        <v>45116</v>
      </c>
      <c r="B28" s="15">
        <f t="shared" si="1"/>
        <v>1551</v>
      </c>
      <c r="C28" s="26"/>
      <c r="D28" s="21" t="s">
        <v>16</v>
      </c>
      <c r="E28" s="22">
        <v>11806</v>
      </c>
      <c r="F28" s="23" t="s">
        <v>155</v>
      </c>
      <c r="G28" s="32">
        <f>8000+3806</f>
        <v>11806</v>
      </c>
      <c r="H28" s="20">
        <f t="shared" si="0"/>
        <v>0</v>
      </c>
    </row>
    <row r="29" spans="1:8" ht="31.5" x14ac:dyDescent="0.25">
      <c r="A29" s="69">
        <v>45116</v>
      </c>
      <c r="B29" s="70">
        <f t="shared" si="1"/>
        <v>1552</v>
      </c>
      <c r="C29" s="71"/>
      <c r="D29" s="21" t="s">
        <v>15</v>
      </c>
      <c r="E29" s="22">
        <v>3070</v>
      </c>
      <c r="F29" s="23" t="s">
        <v>154</v>
      </c>
      <c r="G29" s="32">
        <f>2700+370</f>
        <v>3070</v>
      </c>
      <c r="H29" s="20">
        <f t="shared" si="0"/>
        <v>0</v>
      </c>
    </row>
    <row r="30" spans="1:8" ht="27" customHeight="1" x14ac:dyDescent="0.25">
      <c r="A30" s="69">
        <v>45116</v>
      </c>
      <c r="B30" s="70">
        <f t="shared" si="1"/>
        <v>1553</v>
      </c>
      <c r="C30" s="71"/>
      <c r="D30" s="21" t="s">
        <v>16</v>
      </c>
      <c r="E30" s="22">
        <v>14059</v>
      </c>
      <c r="F30" s="23">
        <v>45117</v>
      </c>
      <c r="G30" s="32">
        <v>14059</v>
      </c>
      <c r="H30" s="20">
        <f t="shared" si="0"/>
        <v>0</v>
      </c>
    </row>
    <row r="31" spans="1:8" ht="24.75" customHeight="1" x14ac:dyDescent="0.25">
      <c r="A31" s="69">
        <v>45116</v>
      </c>
      <c r="B31" s="70">
        <f t="shared" si="1"/>
        <v>1554</v>
      </c>
      <c r="C31" s="71"/>
      <c r="D31" s="21" t="s">
        <v>13</v>
      </c>
      <c r="E31" s="22">
        <v>4906</v>
      </c>
      <c r="F31" s="23">
        <v>45117</v>
      </c>
      <c r="G31" s="32">
        <v>4906</v>
      </c>
      <c r="H31" s="20">
        <f t="shared" si="0"/>
        <v>0</v>
      </c>
    </row>
    <row r="32" spans="1:8" ht="31.5" x14ac:dyDescent="0.25">
      <c r="A32" s="69">
        <v>45117</v>
      </c>
      <c r="B32" s="70">
        <f t="shared" si="1"/>
        <v>1555</v>
      </c>
      <c r="C32" s="71"/>
      <c r="D32" s="21" t="s">
        <v>153</v>
      </c>
      <c r="E32" s="22">
        <v>55949</v>
      </c>
      <c r="F32" s="23" t="s">
        <v>154</v>
      </c>
      <c r="G32" s="32">
        <f>55000+949</f>
        <v>55949</v>
      </c>
      <c r="H32" s="20">
        <f t="shared" si="0"/>
        <v>0</v>
      </c>
    </row>
    <row r="33" spans="1:8" ht="49.5" customHeight="1" x14ac:dyDescent="0.25">
      <c r="A33" s="69">
        <v>45117</v>
      </c>
      <c r="B33" s="70">
        <f t="shared" si="1"/>
        <v>1556</v>
      </c>
      <c r="C33" s="71"/>
      <c r="D33" s="21" t="s">
        <v>14</v>
      </c>
      <c r="E33" s="22">
        <v>5060</v>
      </c>
      <c r="F33" s="23" t="s">
        <v>156</v>
      </c>
      <c r="G33" s="32">
        <f>4560+300+200</f>
        <v>5060</v>
      </c>
      <c r="H33" s="20">
        <f t="shared" si="0"/>
        <v>0</v>
      </c>
    </row>
    <row r="34" spans="1:8" ht="41.25" customHeight="1" x14ac:dyDescent="0.25">
      <c r="A34" s="69">
        <v>45117</v>
      </c>
      <c r="B34" s="70">
        <f t="shared" si="1"/>
        <v>1557</v>
      </c>
      <c r="C34" s="71"/>
      <c r="D34" s="21" t="s">
        <v>13</v>
      </c>
      <c r="E34" s="22">
        <v>4378</v>
      </c>
      <c r="F34" s="23">
        <v>45118</v>
      </c>
      <c r="G34" s="32">
        <v>4378</v>
      </c>
      <c r="H34" s="20">
        <f t="shared" si="0"/>
        <v>0</v>
      </c>
    </row>
    <row r="35" spans="1:8" ht="36.75" customHeight="1" x14ac:dyDescent="0.25">
      <c r="A35" s="69">
        <v>45118</v>
      </c>
      <c r="B35" s="70">
        <f t="shared" si="1"/>
        <v>1558</v>
      </c>
      <c r="C35" s="71"/>
      <c r="D35" s="21" t="s">
        <v>12</v>
      </c>
      <c r="E35" s="22">
        <v>267</v>
      </c>
      <c r="F35" s="23">
        <v>45118</v>
      </c>
      <c r="G35" s="32">
        <v>267</v>
      </c>
      <c r="H35" s="20">
        <f t="shared" si="0"/>
        <v>0</v>
      </c>
    </row>
    <row r="36" spans="1:8" ht="42" customHeight="1" x14ac:dyDescent="0.25">
      <c r="A36" s="69">
        <v>45118</v>
      </c>
      <c r="B36" s="70">
        <f t="shared" si="1"/>
        <v>1559</v>
      </c>
      <c r="C36" s="71"/>
      <c r="D36" s="21" t="s">
        <v>15</v>
      </c>
      <c r="E36" s="22">
        <v>5231</v>
      </c>
      <c r="F36" s="23" t="s">
        <v>160</v>
      </c>
      <c r="G36" s="32">
        <f>4231+1000</f>
        <v>5231</v>
      </c>
      <c r="H36" s="20">
        <f t="shared" si="0"/>
        <v>0</v>
      </c>
    </row>
    <row r="37" spans="1:8" ht="33" customHeight="1" x14ac:dyDescent="0.25">
      <c r="A37" s="69">
        <v>45118</v>
      </c>
      <c r="B37" s="70">
        <f t="shared" si="1"/>
        <v>1560</v>
      </c>
      <c r="C37" s="71"/>
      <c r="D37" s="21" t="s">
        <v>13</v>
      </c>
      <c r="E37" s="22">
        <v>5827</v>
      </c>
      <c r="F37" s="23">
        <v>45120</v>
      </c>
      <c r="G37" s="32">
        <v>5827</v>
      </c>
      <c r="H37" s="20">
        <f t="shared" si="0"/>
        <v>0</v>
      </c>
    </row>
    <row r="38" spans="1:8" ht="26.25" customHeight="1" x14ac:dyDescent="0.25">
      <c r="A38" s="69">
        <v>45118</v>
      </c>
      <c r="B38" s="70">
        <f t="shared" si="1"/>
        <v>1561</v>
      </c>
      <c r="C38" s="71"/>
      <c r="D38" s="21" t="s">
        <v>16</v>
      </c>
      <c r="E38" s="22">
        <v>10042</v>
      </c>
      <c r="F38" s="23">
        <v>45120</v>
      </c>
      <c r="G38" s="32">
        <v>10042</v>
      </c>
      <c r="H38" s="20">
        <f t="shared" si="0"/>
        <v>0</v>
      </c>
    </row>
    <row r="39" spans="1:8" ht="26.25" customHeight="1" x14ac:dyDescent="0.25">
      <c r="A39" s="69">
        <v>45118</v>
      </c>
      <c r="B39" s="70">
        <f t="shared" si="1"/>
        <v>1562</v>
      </c>
      <c r="C39" s="71"/>
      <c r="D39" s="21" t="s">
        <v>14</v>
      </c>
      <c r="E39" s="22">
        <v>3341</v>
      </c>
      <c r="F39" s="23">
        <v>45120</v>
      </c>
      <c r="G39" s="32">
        <v>3341</v>
      </c>
      <c r="H39" s="20">
        <f t="shared" si="0"/>
        <v>0</v>
      </c>
    </row>
    <row r="40" spans="1:8" ht="60" x14ac:dyDescent="0.25">
      <c r="A40" s="69">
        <v>45118</v>
      </c>
      <c r="B40" s="70">
        <f t="shared" si="1"/>
        <v>1563</v>
      </c>
      <c r="C40" s="71"/>
      <c r="D40" s="21" t="s">
        <v>24</v>
      </c>
      <c r="E40" s="22">
        <v>11920</v>
      </c>
      <c r="F40" s="93" t="s">
        <v>178</v>
      </c>
      <c r="G40" s="75">
        <f>2000+4320+1600+1500</f>
        <v>9420</v>
      </c>
      <c r="H40" s="20">
        <f t="shared" si="0"/>
        <v>2500</v>
      </c>
    </row>
    <row r="41" spans="1:8" ht="46.5" customHeight="1" x14ac:dyDescent="0.25">
      <c r="A41" s="69">
        <v>45120</v>
      </c>
      <c r="B41" s="70">
        <f t="shared" si="1"/>
        <v>1564</v>
      </c>
      <c r="C41" s="71"/>
      <c r="D41" s="21" t="s">
        <v>157</v>
      </c>
      <c r="E41" s="22">
        <v>27000</v>
      </c>
      <c r="F41" s="23" t="s">
        <v>159</v>
      </c>
      <c r="G41" s="32">
        <f>20000+7000</f>
        <v>27000</v>
      </c>
      <c r="H41" s="20">
        <f t="shared" si="0"/>
        <v>0</v>
      </c>
    </row>
    <row r="42" spans="1:8" ht="55.5" customHeight="1" x14ac:dyDescent="0.3">
      <c r="A42" s="69">
        <v>45120</v>
      </c>
      <c r="B42" s="70">
        <f t="shared" si="1"/>
        <v>1565</v>
      </c>
      <c r="C42" s="71"/>
      <c r="D42" s="81" t="s">
        <v>14</v>
      </c>
      <c r="E42" s="22">
        <v>5386</v>
      </c>
      <c r="F42" s="84" t="s">
        <v>161</v>
      </c>
      <c r="G42" s="75">
        <f>3386+1000+700+300</f>
        <v>5386</v>
      </c>
      <c r="H42" s="20">
        <f t="shared" si="0"/>
        <v>0</v>
      </c>
    </row>
    <row r="43" spans="1:8" ht="34.5" customHeight="1" x14ac:dyDescent="0.25">
      <c r="A43" s="69">
        <v>45120</v>
      </c>
      <c r="B43" s="70">
        <f t="shared" si="1"/>
        <v>1566</v>
      </c>
      <c r="C43" s="71"/>
      <c r="D43" s="21" t="s">
        <v>15</v>
      </c>
      <c r="E43" s="22">
        <v>3606</v>
      </c>
      <c r="F43" s="23">
        <v>45122</v>
      </c>
      <c r="G43" s="32">
        <v>3606</v>
      </c>
      <c r="H43" s="20">
        <f t="shared" si="0"/>
        <v>0</v>
      </c>
    </row>
    <row r="44" spans="1:8" ht="26.25" customHeight="1" x14ac:dyDescent="0.25">
      <c r="A44" s="69">
        <v>45120</v>
      </c>
      <c r="B44" s="70">
        <f t="shared" si="1"/>
        <v>1567</v>
      </c>
      <c r="C44" s="71"/>
      <c r="D44" s="21" t="s">
        <v>13</v>
      </c>
      <c r="E44" s="22">
        <v>3998</v>
      </c>
      <c r="F44" s="23">
        <v>45121</v>
      </c>
      <c r="G44" s="32">
        <v>3998</v>
      </c>
      <c r="H44" s="20">
        <f t="shared" si="0"/>
        <v>0</v>
      </c>
    </row>
    <row r="45" spans="1:8" ht="42.75" customHeight="1" x14ac:dyDescent="0.25">
      <c r="A45" s="69">
        <v>45121</v>
      </c>
      <c r="B45" s="70">
        <f t="shared" si="1"/>
        <v>1568</v>
      </c>
      <c r="C45" s="71"/>
      <c r="D45" s="21" t="s">
        <v>15</v>
      </c>
      <c r="E45" s="22">
        <v>4300</v>
      </c>
      <c r="F45" s="23" t="s">
        <v>162</v>
      </c>
      <c r="G45" s="32">
        <f>2300+2000</f>
        <v>4300</v>
      </c>
      <c r="H45" s="20">
        <f t="shared" si="0"/>
        <v>0</v>
      </c>
    </row>
    <row r="46" spans="1:8" ht="21.75" customHeight="1" x14ac:dyDescent="0.25">
      <c r="A46" s="69">
        <v>45121</v>
      </c>
      <c r="B46" s="70">
        <f t="shared" si="1"/>
        <v>1569</v>
      </c>
      <c r="C46" s="71"/>
      <c r="D46" s="21" t="s">
        <v>13</v>
      </c>
      <c r="E46" s="22">
        <v>4720</v>
      </c>
      <c r="F46" s="23">
        <v>45122</v>
      </c>
      <c r="G46" s="32">
        <v>4720</v>
      </c>
      <c r="H46" s="20">
        <f t="shared" si="0"/>
        <v>0</v>
      </c>
    </row>
    <row r="47" spans="1:8" ht="45" customHeight="1" x14ac:dyDescent="0.25">
      <c r="A47" s="69">
        <v>45121</v>
      </c>
      <c r="B47" s="70">
        <f t="shared" si="1"/>
        <v>1570</v>
      </c>
      <c r="C47" s="71"/>
      <c r="D47" s="21" t="s">
        <v>16</v>
      </c>
      <c r="E47" s="22">
        <v>17293</v>
      </c>
      <c r="F47" s="23" t="s">
        <v>163</v>
      </c>
      <c r="G47" s="32">
        <f>13293+4000</f>
        <v>17293</v>
      </c>
      <c r="H47" s="20">
        <f t="shared" si="0"/>
        <v>0</v>
      </c>
    </row>
    <row r="48" spans="1:8" ht="51" customHeight="1" x14ac:dyDescent="0.25">
      <c r="A48" s="69">
        <v>45121</v>
      </c>
      <c r="B48" s="70">
        <f t="shared" si="1"/>
        <v>1571</v>
      </c>
      <c r="C48" s="71"/>
      <c r="D48" s="21" t="s">
        <v>17</v>
      </c>
      <c r="E48" s="22">
        <v>19272</v>
      </c>
      <c r="F48" s="23">
        <v>45130</v>
      </c>
      <c r="G48" s="32">
        <v>19272</v>
      </c>
      <c r="H48" s="20">
        <f t="shared" si="0"/>
        <v>0</v>
      </c>
    </row>
    <row r="49" spans="1:8" ht="33.75" customHeight="1" x14ac:dyDescent="0.25">
      <c r="A49" s="69">
        <v>45121</v>
      </c>
      <c r="B49" s="70">
        <f t="shared" si="1"/>
        <v>1572</v>
      </c>
      <c r="C49" s="71"/>
      <c r="D49" s="21" t="s">
        <v>25</v>
      </c>
      <c r="E49" s="22">
        <v>12569</v>
      </c>
      <c r="F49" s="23">
        <v>45124</v>
      </c>
      <c r="G49" s="32">
        <v>12569</v>
      </c>
      <c r="H49" s="20">
        <f t="shared" si="0"/>
        <v>0</v>
      </c>
    </row>
    <row r="50" spans="1:8" ht="42.75" customHeight="1" x14ac:dyDescent="0.25">
      <c r="A50" s="69">
        <v>45122</v>
      </c>
      <c r="B50" s="70">
        <f t="shared" si="1"/>
        <v>1573</v>
      </c>
      <c r="C50" s="71"/>
      <c r="D50" s="21" t="s">
        <v>13</v>
      </c>
      <c r="E50" s="22">
        <v>7196</v>
      </c>
      <c r="F50" s="23" t="s">
        <v>162</v>
      </c>
      <c r="G50" s="32">
        <f>2000+454+4742</f>
        <v>7196</v>
      </c>
      <c r="H50" s="20">
        <f t="shared" si="0"/>
        <v>0</v>
      </c>
    </row>
    <row r="51" spans="1:8" ht="40.5" customHeight="1" x14ac:dyDescent="0.25">
      <c r="A51" s="69">
        <v>45122</v>
      </c>
      <c r="B51" s="70">
        <f t="shared" si="1"/>
        <v>1574</v>
      </c>
      <c r="C51" s="71"/>
      <c r="D51" s="21" t="s">
        <v>15</v>
      </c>
      <c r="E51" s="22">
        <v>3990</v>
      </c>
      <c r="F51" s="23" t="s">
        <v>165</v>
      </c>
      <c r="G51" s="32">
        <f>1500+2490</f>
        <v>3990</v>
      </c>
      <c r="H51" s="20">
        <f t="shared" si="0"/>
        <v>0</v>
      </c>
    </row>
    <row r="52" spans="1:8" ht="38.25" customHeight="1" x14ac:dyDescent="0.25">
      <c r="A52" s="69">
        <v>45122</v>
      </c>
      <c r="B52" s="70">
        <f t="shared" si="1"/>
        <v>1575</v>
      </c>
      <c r="C52" s="71"/>
      <c r="D52" s="21" t="s">
        <v>16</v>
      </c>
      <c r="E52" s="22">
        <v>17626</v>
      </c>
      <c r="F52" s="23" t="s">
        <v>166</v>
      </c>
      <c r="G52" s="32">
        <f>10050+7576</f>
        <v>17626</v>
      </c>
      <c r="H52" s="20">
        <f t="shared" si="0"/>
        <v>0</v>
      </c>
    </row>
    <row r="53" spans="1:8" ht="28.5" customHeight="1" x14ac:dyDescent="0.25">
      <c r="A53" s="69">
        <v>45122</v>
      </c>
      <c r="B53" s="70">
        <f t="shared" si="1"/>
        <v>1576</v>
      </c>
      <c r="C53" s="71"/>
      <c r="D53" s="21" t="s">
        <v>12</v>
      </c>
      <c r="E53" s="22">
        <v>175</v>
      </c>
      <c r="F53" s="23">
        <v>45126</v>
      </c>
      <c r="G53" s="32">
        <v>175</v>
      </c>
      <c r="H53" s="20">
        <f t="shared" si="0"/>
        <v>0</v>
      </c>
    </row>
    <row r="54" spans="1:8" ht="40.5" customHeight="1" x14ac:dyDescent="0.3">
      <c r="A54" s="69">
        <v>45123</v>
      </c>
      <c r="B54" s="70">
        <f t="shared" si="1"/>
        <v>1577</v>
      </c>
      <c r="C54" s="71"/>
      <c r="D54" s="83" t="s">
        <v>15</v>
      </c>
      <c r="E54" s="22">
        <v>2554</v>
      </c>
      <c r="F54" s="23">
        <v>45127</v>
      </c>
      <c r="G54" s="32">
        <v>2554</v>
      </c>
      <c r="H54" s="20">
        <f t="shared" si="0"/>
        <v>0</v>
      </c>
    </row>
    <row r="55" spans="1:8" s="34" customFormat="1" ht="33.75" customHeight="1" x14ac:dyDescent="0.25">
      <c r="A55" s="72">
        <v>45123</v>
      </c>
      <c r="B55" s="70">
        <f t="shared" si="1"/>
        <v>1578</v>
      </c>
      <c r="C55" s="71"/>
      <c r="D55" s="25" t="s">
        <v>13</v>
      </c>
      <c r="E55" s="31">
        <v>4929</v>
      </c>
      <c r="F55" s="23">
        <v>45124</v>
      </c>
      <c r="G55" s="32">
        <v>4929</v>
      </c>
      <c r="H55" s="33">
        <f t="shared" si="0"/>
        <v>0</v>
      </c>
    </row>
    <row r="56" spans="1:8" ht="28.5" customHeight="1" x14ac:dyDescent="0.25">
      <c r="A56" s="69">
        <v>45123</v>
      </c>
      <c r="B56" s="70">
        <f t="shared" si="1"/>
        <v>1579</v>
      </c>
      <c r="C56" s="71"/>
      <c r="D56" s="21" t="s">
        <v>24</v>
      </c>
      <c r="E56" s="22">
        <v>290</v>
      </c>
      <c r="F56" s="23">
        <v>45130</v>
      </c>
      <c r="G56" s="32">
        <v>290</v>
      </c>
      <c r="H56" s="20">
        <f t="shared" si="0"/>
        <v>0</v>
      </c>
    </row>
    <row r="57" spans="1:8" ht="28.5" customHeight="1" x14ac:dyDescent="0.25">
      <c r="A57" s="69">
        <v>45124</v>
      </c>
      <c r="B57" s="70">
        <f t="shared" si="1"/>
        <v>1580</v>
      </c>
      <c r="C57" s="71"/>
      <c r="D57" s="21" t="s">
        <v>164</v>
      </c>
      <c r="E57" s="22">
        <v>59875</v>
      </c>
      <c r="F57" s="23">
        <v>45124</v>
      </c>
      <c r="G57" s="32">
        <v>59875</v>
      </c>
      <c r="H57" s="20">
        <f t="shared" si="0"/>
        <v>0</v>
      </c>
    </row>
    <row r="58" spans="1:8" ht="30" customHeight="1" x14ac:dyDescent="0.25">
      <c r="A58" s="69">
        <v>45124</v>
      </c>
      <c r="B58" s="70">
        <f t="shared" si="1"/>
        <v>1581</v>
      </c>
      <c r="C58" s="71"/>
      <c r="D58" s="21" t="s">
        <v>13</v>
      </c>
      <c r="E58" s="22">
        <v>4738</v>
      </c>
      <c r="F58" s="23">
        <v>45125</v>
      </c>
      <c r="G58" s="32">
        <v>4738</v>
      </c>
      <c r="H58" s="20">
        <f t="shared" si="0"/>
        <v>0</v>
      </c>
    </row>
    <row r="59" spans="1:8" ht="28.5" customHeight="1" x14ac:dyDescent="0.25">
      <c r="A59" s="69">
        <v>45124</v>
      </c>
      <c r="B59" s="70">
        <f t="shared" si="1"/>
        <v>1582</v>
      </c>
      <c r="C59" s="71"/>
      <c r="D59" s="21" t="s">
        <v>114</v>
      </c>
      <c r="E59" s="22">
        <v>9032</v>
      </c>
      <c r="F59" s="23">
        <v>45125</v>
      </c>
      <c r="G59" s="32">
        <v>9032</v>
      </c>
      <c r="H59" s="20">
        <f t="shared" si="0"/>
        <v>0</v>
      </c>
    </row>
    <row r="60" spans="1:8" ht="38.25" customHeight="1" x14ac:dyDescent="0.25">
      <c r="A60" s="69">
        <v>45125</v>
      </c>
      <c r="B60" s="70">
        <f t="shared" si="1"/>
        <v>1583</v>
      </c>
      <c r="C60" s="71"/>
      <c r="D60" s="21" t="s">
        <v>15</v>
      </c>
      <c r="E60" s="22">
        <v>4448</v>
      </c>
      <c r="F60" s="23">
        <v>45127</v>
      </c>
      <c r="G60" s="32">
        <v>4448</v>
      </c>
      <c r="H60" s="20">
        <f t="shared" si="0"/>
        <v>0</v>
      </c>
    </row>
    <row r="61" spans="1:8" ht="28.5" customHeight="1" x14ac:dyDescent="0.25">
      <c r="A61" s="69">
        <v>45125</v>
      </c>
      <c r="B61" s="70">
        <f t="shared" si="1"/>
        <v>1584</v>
      </c>
      <c r="C61" s="71"/>
      <c r="D61" s="21" t="s">
        <v>15</v>
      </c>
      <c r="E61" s="22">
        <v>569</v>
      </c>
      <c r="F61" s="23">
        <v>45128</v>
      </c>
      <c r="G61" s="32">
        <v>569</v>
      </c>
      <c r="H61" s="20">
        <f t="shared" si="0"/>
        <v>0</v>
      </c>
    </row>
    <row r="62" spans="1:8" ht="28.5" customHeight="1" x14ac:dyDescent="0.25">
      <c r="A62" s="69">
        <v>45125</v>
      </c>
      <c r="B62" s="70">
        <f t="shared" si="1"/>
        <v>1585</v>
      </c>
      <c r="C62" s="71"/>
      <c r="D62" s="21" t="s">
        <v>13</v>
      </c>
      <c r="E62" s="22">
        <v>3805</v>
      </c>
      <c r="F62" s="23">
        <v>45126</v>
      </c>
      <c r="G62" s="32">
        <v>3805</v>
      </c>
      <c r="H62" s="20">
        <f t="shared" si="0"/>
        <v>0</v>
      </c>
    </row>
    <row r="63" spans="1:8" ht="28.5" customHeight="1" x14ac:dyDescent="0.25">
      <c r="A63" s="69">
        <v>45125</v>
      </c>
      <c r="B63" s="70">
        <f t="shared" si="1"/>
        <v>1586</v>
      </c>
      <c r="C63" s="71"/>
      <c r="D63" s="21" t="s">
        <v>14</v>
      </c>
      <c r="E63" s="22">
        <v>4486</v>
      </c>
      <c r="F63" s="23">
        <v>45126</v>
      </c>
      <c r="G63" s="32">
        <v>4486</v>
      </c>
      <c r="H63" s="20">
        <f t="shared" si="0"/>
        <v>0</v>
      </c>
    </row>
    <row r="64" spans="1:8" ht="28.5" customHeight="1" x14ac:dyDescent="0.25">
      <c r="A64" s="69">
        <v>45126</v>
      </c>
      <c r="B64" s="70">
        <f t="shared" si="1"/>
        <v>1587</v>
      </c>
      <c r="C64" s="71"/>
      <c r="D64" s="21" t="s">
        <v>15</v>
      </c>
      <c r="E64" s="22">
        <v>1186</v>
      </c>
      <c r="F64" s="23">
        <v>45128</v>
      </c>
      <c r="G64" s="32">
        <v>1186</v>
      </c>
      <c r="H64" s="20">
        <f t="shared" si="0"/>
        <v>0</v>
      </c>
    </row>
    <row r="65" spans="1:8" ht="30.75" customHeight="1" x14ac:dyDescent="0.25">
      <c r="A65" s="73">
        <v>45126</v>
      </c>
      <c r="B65" s="70">
        <f t="shared" si="1"/>
        <v>1588</v>
      </c>
      <c r="C65" s="71"/>
      <c r="D65" s="35" t="s">
        <v>16</v>
      </c>
      <c r="E65" s="22">
        <v>10774</v>
      </c>
      <c r="F65" s="23">
        <v>45128</v>
      </c>
      <c r="G65" s="32">
        <v>10774</v>
      </c>
      <c r="H65" s="20">
        <f t="shared" si="0"/>
        <v>0</v>
      </c>
    </row>
    <row r="66" spans="1:8" ht="35.25" customHeight="1" x14ac:dyDescent="0.25">
      <c r="A66" s="73">
        <v>45126</v>
      </c>
      <c r="B66" s="70">
        <f t="shared" si="1"/>
        <v>1589</v>
      </c>
      <c r="C66" s="71"/>
      <c r="D66" s="35" t="s">
        <v>13</v>
      </c>
      <c r="E66" s="22">
        <v>3710</v>
      </c>
      <c r="F66" s="23">
        <v>45127</v>
      </c>
      <c r="G66" s="32">
        <v>3710</v>
      </c>
      <c r="H66" s="20">
        <f t="shared" si="0"/>
        <v>0</v>
      </c>
    </row>
    <row r="67" spans="1:8" ht="47.25" customHeight="1" x14ac:dyDescent="0.25">
      <c r="A67" s="73">
        <v>45126</v>
      </c>
      <c r="B67" s="70">
        <f t="shared" si="1"/>
        <v>1590</v>
      </c>
      <c r="C67" s="71"/>
      <c r="D67" s="35" t="s">
        <v>14</v>
      </c>
      <c r="E67" s="22">
        <v>5074</v>
      </c>
      <c r="F67" s="74" t="s">
        <v>167</v>
      </c>
      <c r="G67" s="75">
        <f>4000+1074</f>
        <v>5074</v>
      </c>
      <c r="H67" s="20">
        <f t="shared" si="0"/>
        <v>0</v>
      </c>
    </row>
    <row r="68" spans="1:8" ht="28.5" customHeight="1" x14ac:dyDescent="0.3">
      <c r="A68" s="73">
        <v>45127</v>
      </c>
      <c r="B68" s="70">
        <f t="shared" si="1"/>
        <v>1591</v>
      </c>
      <c r="C68" s="71"/>
      <c r="D68" s="83" t="s">
        <v>12</v>
      </c>
      <c r="E68" s="22">
        <v>334</v>
      </c>
      <c r="F68" s="23">
        <v>45133</v>
      </c>
      <c r="G68" s="32">
        <v>334</v>
      </c>
      <c r="H68" s="20">
        <f t="shared" si="0"/>
        <v>0</v>
      </c>
    </row>
    <row r="69" spans="1:8" ht="41.25" customHeight="1" x14ac:dyDescent="0.3">
      <c r="A69" s="73">
        <v>45127</v>
      </c>
      <c r="B69" s="70">
        <f t="shared" si="1"/>
        <v>1592</v>
      </c>
      <c r="C69" s="71"/>
      <c r="D69" s="83" t="s">
        <v>153</v>
      </c>
      <c r="E69" s="22">
        <v>45834</v>
      </c>
      <c r="F69" s="23" t="s">
        <v>169</v>
      </c>
      <c r="G69" s="32">
        <f>40000+5834</f>
        <v>45834</v>
      </c>
      <c r="H69" s="20">
        <f t="shared" si="0"/>
        <v>0</v>
      </c>
    </row>
    <row r="70" spans="1:8" ht="28.5" customHeight="1" x14ac:dyDescent="0.3">
      <c r="A70" s="73">
        <v>45127</v>
      </c>
      <c r="B70" s="70">
        <f t="shared" ref="B70:B133" si="2">B69+1</f>
        <v>1593</v>
      </c>
      <c r="C70" s="71"/>
      <c r="D70" s="83" t="s">
        <v>15</v>
      </c>
      <c r="E70" s="22">
        <v>4169</v>
      </c>
      <c r="F70" s="23">
        <v>45129</v>
      </c>
      <c r="G70" s="32">
        <v>4169</v>
      </c>
      <c r="H70" s="20">
        <f t="shared" si="0"/>
        <v>0</v>
      </c>
    </row>
    <row r="71" spans="1:8" ht="28.5" customHeight="1" x14ac:dyDescent="0.25">
      <c r="A71" s="73">
        <v>45127</v>
      </c>
      <c r="B71" s="70">
        <f t="shared" si="2"/>
        <v>1594</v>
      </c>
      <c r="C71" s="71"/>
      <c r="D71" s="21" t="s">
        <v>13</v>
      </c>
      <c r="E71" s="22">
        <v>5480</v>
      </c>
      <c r="F71" s="23">
        <v>45129</v>
      </c>
      <c r="G71" s="32">
        <v>5480</v>
      </c>
      <c r="H71" s="20">
        <f t="shared" si="0"/>
        <v>0</v>
      </c>
    </row>
    <row r="72" spans="1:8" ht="28.5" customHeight="1" x14ac:dyDescent="0.25">
      <c r="A72" s="73">
        <v>45127</v>
      </c>
      <c r="B72" s="70">
        <f t="shared" si="2"/>
        <v>1595</v>
      </c>
      <c r="C72" s="71"/>
      <c r="D72" s="21" t="s">
        <v>14</v>
      </c>
      <c r="E72" s="22">
        <v>3038</v>
      </c>
      <c r="F72" s="23">
        <v>45128</v>
      </c>
      <c r="G72" s="32">
        <v>3038</v>
      </c>
      <c r="H72" s="20">
        <f t="shared" si="0"/>
        <v>0</v>
      </c>
    </row>
    <row r="73" spans="1:8" ht="35.25" customHeight="1" x14ac:dyDescent="0.25">
      <c r="A73" s="73">
        <v>45128</v>
      </c>
      <c r="B73" s="70">
        <f t="shared" si="2"/>
        <v>1596</v>
      </c>
      <c r="C73" s="71"/>
      <c r="D73" s="21" t="s">
        <v>168</v>
      </c>
      <c r="E73" s="22">
        <v>46157</v>
      </c>
      <c r="F73" s="23" t="s">
        <v>170</v>
      </c>
      <c r="G73" s="32">
        <f>25000+21157</f>
        <v>46157</v>
      </c>
      <c r="H73" s="20">
        <f t="shared" si="0"/>
        <v>0</v>
      </c>
    </row>
    <row r="74" spans="1:8" ht="36" customHeight="1" x14ac:dyDescent="0.25">
      <c r="A74" s="73">
        <v>45128</v>
      </c>
      <c r="B74" s="70">
        <f t="shared" si="2"/>
        <v>1597</v>
      </c>
      <c r="C74" s="71"/>
      <c r="D74" s="21" t="s">
        <v>153</v>
      </c>
      <c r="E74" s="22">
        <v>4763</v>
      </c>
      <c r="F74" s="23">
        <v>45129</v>
      </c>
      <c r="G74" s="32">
        <v>4763</v>
      </c>
      <c r="H74" s="20">
        <f t="shared" si="0"/>
        <v>0</v>
      </c>
    </row>
    <row r="75" spans="1:8" ht="30" customHeight="1" x14ac:dyDescent="0.25">
      <c r="A75" s="73">
        <v>45128</v>
      </c>
      <c r="B75" s="70">
        <f t="shared" si="2"/>
        <v>1598</v>
      </c>
      <c r="C75" s="71"/>
      <c r="D75" s="21" t="s">
        <v>15</v>
      </c>
      <c r="E75" s="22">
        <v>5263</v>
      </c>
      <c r="F75" s="74" t="s">
        <v>171</v>
      </c>
      <c r="G75" s="75">
        <f>2000+3263</f>
        <v>5263</v>
      </c>
      <c r="H75" s="20">
        <f t="shared" si="0"/>
        <v>0</v>
      </c>
    </row>
    <row r="76" spans="1:8" ht="26.25" customHeight="1" x14ac:dyDescent="0.25">
      <c r="A76" s="73">
        <v>45128</v>
      </c>
      <c r="B76" s="70">
        <f t="shared" si="2"/>
        <v>1599</v>
      </c>
      <c r="C76" s="71"/>
      <c r="D76" s="21" t="s">
        <v>16</v>
      </c>
      <c r="E76" s="22">
        <v>11263</v>
      </c>
      <c r="F76" s="23">
        <v>45130</v>
      </c>
      <c r="G76" s="32">
        <v>11263</v>
      </c>
      <c r="H76" s="20">
        <f t="shared" si="0"/>
        <v>0</v>
      </c>
    </row>
    <row r="77" spans="1:8" ht="26.25" customHeight="1" x14ac:dyDescent="0.25">
      <c r="A77" s="73">
        <v>45128</v>
      </c>
      <c r="B77" s="70">
        <f t="shared" si="2"/>
        <v>1600</v>
      </c>
      <c r="C77" s="71"/>
      <c r="D77" s="21" t="s">
        <v>13</v>
      </c>
      <c r="E77" s="22">
        <v>4940</v>
      </c>
      <c r="F77" s="23">
        <v>45129</v>
      </c>
      <c r="G77" s="32">
        <v>4940</v>
      </c>
      <c r="H77" s="20">
        <f t="shared" si="0"/>
        <v>0</v>
      </c>
    </row>
    <row r="78" spans="1:8" ht="36" customHeight="1" x14ac:dyDescent="0.25">
      <c r="A78" s="73">
        <v>45128</v>
      </c>
      <c r="B78" s="70">
        <f t="shared" si="2"/>
        <v>1601</v>
      </c>
      <c r="C78" s="71"/>
      <c r="D78" s="21" t="s">
        <v>25</v>
      </c>
      <c r="E78" s="22">
        <v>13825</v>
      </c>
      <c r="F78" s="23">
        <v>45131</v>
      </c>
      <c r="G78" s="32">
        <v>13825</v>
      </c>
      <c r="H78" s="20">
        <f t="shared" si="0"/>
        <v>0</v>
      </c>
    </row>
    <row r="79" spans="1:8" ht="26.25" customHeight="1" x14ac:dyDescent="0.25">
      <c r="A79" s="73">
        <v>45128</v>
      </c>
      <c r="B79" s="70">
        <f t="shared" si="2"/>
        <v>1602</v>
      </c>
      <c r="C79" s="71"/>
      <c r="D79" s="21" t="s">
        <v>13</v>
      </c>
      <c r="E79" s="22">
        <v>594</v>
      </c>
      <c r="F79" s="23">
        <v>45129</v>
      </c>
      <c r="G79" s="32">
        <v>594</v>
      </c>
      <c r="H79" s="20">
        <f t="shared" si="0"/>
        <v>0</v>
      </c>
    </row>
    <row r="80" spans="1:8" ht="25.5" customHeight="1" x14ac:dyDescent="0.25">
      <c r="A80" s="73">
        <v>45128</v>
      </c>
      <c r="B80" s="70">
        <f t="shared" si="2"/>
        <v>1603</v>
      </c>
      <c r="C80" s="71"/>
      <c r="D80" s="21" t="s">
        <v>14</v>
      </c>
      <c r="E80" s="22">
        <v>5704</v>
      </c>
      <c r="F80" s="23">
        <v>45129</v>
      </c>
      <c r="G80" s="32">
        <v>5704</v>
      </c>
      <c r="H80" s="20">
        <f t="shared" si="0"/>
        <v>0</v>
      </c>
    </row>
    <row r="81" spans="1:8" ht="35.25" customHeight="1" x14ac:dyDescent="0.25">
      <c r="A81" s="73">
        <v>45128</v>
      </c>
      <c r="B81" s="70">
        <f t="shared" si="2"/>
        <v>1604</v>
      </c>
      <c r="C81" s="71"/>
      <c r="D81" s="21" t="s">
        <v>114</v>
      </c>
      <c r="E81" s="22">
        <v>12315</v>
      </c>
      <c r="F81" s="23">
        <v>45129</v>
      </c>
      <c r="G81" s="32">
        <v>12315</v>
      </c>
      <c r="H81" s="20">
        <f t="shared" si="0"/>
        <v>0</v>
      </c>
    </row>
    <row r="82" spans="1:8" ht="28.5" customHeight="1" x14ac:dyDescent="0.25">
      <c r="A82" s="73">
        <v>45128</v>
      </c>
      <c r="B82" s="70">
        <f t="shared" si="2"/>
        <v>1605</v>
      </c>
      <c r="C82" s="71"/>
      <c r="D82" s="21" t="s">
        <v>24</v>
      </c>
      <c r="E82" s="22">
        <v>10190</v>
      </c>
      <c r="F82" s="23"/>
      <c r="G82" s="32"/>
      <c r="H82" s="20">
        <f t="shared" si="0"/>
        <v>10190</v>
      </c>
    </row>
    <row r="83" spans="1:8" ht="25.5" customHeight="1" x14ac:dyDescent="0.25">
      <c r="A83" s="73">
        <v>45128</v>
      </c>
      <c r="B83" s="70">
        <f t="shared" si="2"/>
        <v>1606</v>
      </c>
      <c r="C83" s="71"/>
      <c r="D83" s="21" t="s">
        <v>15</v>
      </c>
      <c r="E83" s="22">
        <v>4568</v>
      </c>
      <c r="F83" s="23">
        <v>45130</v>
      </c>
      <c r="G83" s="32">
        <v>4568</v>
      </c>
      <c r="H83" s="20">
        <f t="shared" si="0"/>
        <v>0</v>
      </c>
    </row>
    <row r="84" spans="1:8" ht="31.5" x14ac:dyDescent="0.25">
      <c r="A84" s="73">
        <v>45129</v>
      </c>
      <c r="B84" s="70">
        <f t="shared" si="2"/>
        <v>1607</v>
      </c>
      <c r="C84" s="71"/>
      <c r="D84" s="21" t="s">
        <v>15</v>
      </c>
      <c r="E84" s="22">
        <v>5476</v>
      </c>
      <c r="F84" s="74" t="s">
        <v>172</v>
      </c>
      <c r="G84" s="75">
        <f>2000+3476</f>
        <v>5476</v>
      </c>
      <c r="H84" s="20">
        <f t="shared" si="0"/>
        <v>0</v>
      </c>
    </row>
    <row r="85" spans="1:8" ht="25.5" customHeight="1" x14ac:dyDescent="0.25">
      <c r="A85" s="73">
        <v>45129</v>
      </c>
      <c r="B85" s="70">
        <f t="shared" si="2"/>
        <v>1608</v>
      </c>
      <c r="C85" s="71"/>
      <c r="D85" s="21" t="s">
        <v>15</v>
      </c>
      <c r="E85" s="22">
        <v>608</v>
      </c>
      <c r="F85" s="23">
        <v>45130</v>
      </c>
      <c r="G85" s="32">
        <v>608</v>
      </c>
      <c r="H85" s="20">
        <f t="shared" si="0"/>
        <v>0</v>
      </c>
    </row>
    <row r="86" spans="1:8" ht="27.75" customHeight="1" x14ac:dyDescent="0.25">
      <c r="A86" s="73">
        <v>45129</v>
      </c>
      <c r="B86" s="70">
        <f t="shared" si="2"/>
        <v>1609</v>
      </c>
      <c r="C86" s="71"/>
      <c r="D86" s="21" t="s">
        <v>13</v>
      </c>
      <c r="E86" s="22">
        <v>4759</v>
      </c>
      <c r="F86" s="23">
        <v>45130</v>
      </c>
      <c r="G86" s="32">
        <v>4759</v>
      </c>
      <c r="H86" s="20">
        <f t="shared" si="0"/>
        <v>0</v>
      </c>
    </row>
    <row r="87" spans="1:8" ht="25.5" customHeight="1" x14ac:dyDescent="0.25">
      <c r="A87" s="73">
        <v>45129</v>
      </c>
      <c r="B87" s="70">
        <f t="shared" si="2"/>
        <v>1610</v>
      </c>
      <c r="C87" s="71"/>
      <c r="D87" s="21" t="s">
        <v>14</v>
      </c>
      <c r="E87" s="22">
        <v>3224</v>
      </c>
      <c r="F87" s="23">
        <v>45130</v>
      </c>
      <c r="G87" s="32">
        <v>3224</v>
      </c>
      <c r="H87" s="20">
        <f t="shared" si="0"/>
        <v>0</v>
      </c>
    </row>
    <row r="88" spans="1:8" ht="25.5" customHeight="1" x14ac:dyDescent="0.25">
      <c r="A88" s="73">
        <v>45129</v>
      </c>
      <c r="B88" s="70">
        <f t="shared" si="2"/>
        <v>1611</v>
      </c>
      <c r="C88" s="71"/>
      <c r="D88" s="21" t="s">
        <v>13</v>
      </c>
      <c r="E88" s="22">
        <v>1198</v>
      </c>
      <c r="F88" s="23">
        <v>45130</v>
      </c>
      <c r="G88" s="32">
        <v>1198</v>
      </c>
      <c r="H88" s="20">
        <f t="shared" si="0"/>
        <v>0</v>
      </c>
    </row>
    <row r="89" spans="1:8" ht="25.5" customHeight="1" x14ac:dyDescent="0.25">
      <c r="A89" s="73">
        <v>45129</v>
      </c>
      <c r="B89" s="70">
        <f t="shared" si="2"/>
        <v>1612</v>
      </c>
      <c r="C89" s="71"/>
      <c r="D89" s="21" t="s">
        <v>114</v>
      </c>
      <c r="E89" s="22">
        <v>10090</v>
      </c>
      <c r="F89" s="23">
        <v>45131</v>
      </c>
      <c r="G89" s="32">
        <v>10090</v>
      </c>
      <c r="H89" s="20">
        <f t="shared" si="0"/>
        <v>0</v>
      </c>
    </row>
    <row r="90" spans="1:8" ht="33" customHeight="1" x14ac:dyDescent="0.25">
      <c r="A90" s="73">
        <v>45129</v>
      </c>
      <c r="B90" s="70">
        <f t="shared" si="2"/>
        <v>1613</v>
      </c>
      <c r="C90" s="71"/>
      <c r="D90" s="35" t="s">
        <v>12</v>
      </c>
      <c r="E90" s="22">
        <v>307</v>
      </c>
      <c r="F90" s="23">
        <v>45133</v>
      </c>
      <c r="G90" s="32">
        <v>307</v>
      </c>
      <c r="H90" s="20">
        <f t="shared" si="0"/>
        <v>0</v>
      </c>
    </row>
    <row r="91" spans="1:8" ht="31.5" x14ac:dyDescent="0.25">
      <c r="A91" s="73">
        <v>45130</v>
      </c>
      <c r="B91" s="70">
        <f t="shared" si="2"/>
        <v>1614</v>
      </c>
      <c r="C91" s="71"/>
      <c r="D91" s="35" t="s">
        <v>93</v>
      </c>
      <c r="E91" s="22">
        <v>10051</v>
      </c>
      <c r="F91" s="23" t="s">
        <v>172</v>
      </c>
      <c r="G91" s="32">
        <f>2700+7351</f>
        <v>10051</v>
      </c>
      <c r="H91" s="20">
        <f t="shared" si="0"/>
        <v>0</v>
      </c>
    </row>
    <row r="92" spans="1:8" ht="56.25" customHeight="1" x14ac:dyDescent="0.25">
      <c r="A92" s="73">
        <v>45130</v>
      </c>
      <c r="B92" s="70">
        <f t="shared" si="2"/>
        <v>1615</v>
      </c>
      <c r="C92" s="71"/>
      <c r="D92" s="35" t="s">
        <v>15</v>
      </c>
      <c r="E92" s="22">
        <v>3026</v>
      </c>
      <c r="F92" s="23" t="s">
        <v>174</v>
      </c>
      <c r="G92" s="32">
        <f>1500+1200+326</f>
        <v>3026</v>
      </c>
      <c r="H92" s="20">
        <f t="shared" si="0"/>
        <v>0</v>
      </c>
    </row>
    <row r="93" spans="1:8" ht="31.5" x14ac:dyDescent="0.25">
      <c r="A93" s="73">
        <v>45130</v>
      </c>
      <c r="B93" s="70">
        <f t="shared" si="2"/>
        <v>1616</v>
      </c>
      <c r="C93" s="71"/>
      <c r="D93" s="35" t="s">
        <v>153</v>
      </c>
      <c r="E93" s="22">
        <v>12301</v>
      </c>
      <c r="F93" s="23" t="s">
        <v>173</v>
      </c>
      <c r="G93" s="32">
        <f>9000+3301</f>
        <v>12301</v>
      </c>
      <c r="H93" s="20">
        <f t="shared" si="0"/>
        <v>0</v>
      </c>
    </row>
    <row r="94" spans="1:8" ht="25.5" customHeight="1" x14ac:dyDescent="0.25">
      <c r="A94" s="73">
        <v>45130</v>
      </c>
      <c r="B94" s="70">
        <f t="shared" si="2"/>
        <v>1617</v>
      </c>
      <c r="C94" s="71"/>
      <c r="D94" s="35" t="s">
        <v>13</v>
      </c>
      <c r="E94" s="22">
        <v>5077</v>
      </c>
      <c r="F94" s="23">
        <v>45131</v>
      </c>
      <c r="G94" s="32">
        <v>5077</v>
      </c>
      <c r="H94" s="20">
        <f t="shared" si="0"/>
        <v>0</v>
      </c>
    </row>
    <row r="95" spans="1:8" ht="31.5" x14ac:dyDescent="0.25">
      <c r="A95" s="73">
        <v>45130</v>
      </c>
      <c r="B95" s="70">
        <f t="shared" si="2"/>
        <v>1618</v>
      </c>
      <c r="C95" s="71"/>
      <c r="D95" s="35" t="s">
        <v>16</v>
      </c>
      <c r="E95" s="22">
        <v>11918</v>
      </c>
      <c r="F95" s="23" t="s">
        <v>175</v>
      </c>
      <c r="G95" s="32">
        <f>4000+7918</f>
        <v>11918</v>
      </c>
      <c r="H95" s="20">
        <f t="shared" si="0"/>
        <v>0</v>
      </c>
    </row>
    <row r="96" spans="1:8" ht="26.25" customHeight="1" x14ac:dyDescent="0.25">
      <c r="A96" s="73">
        <v>45130</v>
      </c>
      <c r="B96" s="70">
        <f t="shared" si="2"/>
        <v>1619</v>
      </c>
      <c r="C96" s="71"/>
      <c r="D96" s="35" t="s">
        <v>14</v>
      </c>
      <c r="E96" s="22">
        <v>4004</v>
      </c>
      <c r="F96" s="23">
        <v>45131</v>
      </c>
      <c r="G96" s="32">
        <v>4004</v>
      </c>
      <c r="H96" s="20">
        <f t="shared" si="0"/>
        <v>0</v>
      </c>
    </row>
    <row r="97" spans="1:8" ht="44.25" customHeight="1" x14ac:dyDescent="0.25">
      <c r="A97" s="73">
        <v>45131</v>
      </c>
      <c r="B97" s="70">
        <f t="shared" si="2"/>
        <v>1620</v>
      </c>
      <c r="C97" s="71"/>
      <c r="D97" s="35" t="s">
        <v>168</v>
      </c>
      <c r="E97" s="22">
        <v>8170</v>
      </c>
      <c r="F97" s="23">
        <v>45132</v>
      </c>
      <c r="G97" s="32">
        <v>8170</v>
      </c>
      <c r="H97" s="20">
        <f t="shared" si="0"/>
        <v>0</v>
      </c>
    </row>
    <row r="98" spans="1:8" ht="25.5" customHeight="1" x14ac:dyDescent="0.25">
      <c r="A98" s="73">
        <v>45131</v>
      </c>
      <c r="B98" s="70">
        <f t="shared" si="2"/>
        <v>1621</v>
      </c>
      <c r="C98" s="71"/>
      <c r="D98" s="35" t="s">
        <v>168</v>
      </c>
      <c r="E98" s="22">
        <v>4377</v>
      </c>
      <c r="F98" s="23">
        <v>45132</v>
      </c>
      <c r="G98" s="32">
        <v>4377</v>
      </c>
      <c r="H98" s="20">
        <f t="shared" si="0"/>
        <v>0</v>
      </c>
    </row>
    <row r="99" spans="1:8" ht="25.5" customHeight="1" x14ac:dyDescent="0.25">
      <c r="A99" s="73">
        <v>45131</v>
      </c>
      <c r="B99" s="70">
        <f t="shared" si="2"/>
        <v>1622</v>
      </c>
      <c r="C99" s="71"/>
      <c r="D99" s="35" t="s">
        <v>13</v>
      </c>
      <c r="E99" s="22">
        <v>3042</v>
      </c>
      <c r="F99" s="23">
        <v>45132</v>
      </c>
      <c r="G99" s="32">
        <v>3042</v>
      </c>
      <c r="H99" s="20">
        <f t="shared" si="0"/>
        <v>0</v>
      </c>
    </row>
    <row r="100" spans="1:8" ht="25.5" customHeight="1" x14ac:dyDescent="0.25">
      <c r="A100" s="73">
        <v>45131</v>
      </c>
      <c r="B100" s="70">
        <f t="shared" si="2"/>
        <v>1623</v>
      </c>
      <c r="C100" s="71"/>
      <c r="D100" s="35" t="s">
        <v>14</v>
      </c>
      <c r="E100" s="22">
        <v>5015</v>
      </c>
      <c r="F100" s="23">
        <v>45132</v>
      </c>
      <c r="G100" s="32">
        <v>5015</v>
      </c>
      <c r="H100" s="20">
        <f t="shared" si="0"/>
        <v>0</v>
      </c>
    </row>
    <row r="101" spans="1:8" ht="25.5" customHeight="1" x14ac:dyDescent="0.25">
      <c r="A101" s="73">
        <v>45131</v>
      </c>
      <c r="B101" s="70">
        <f t="shared" si="2"/>
        <v>1624</v>
      </c>
      <c r="C101" s="71"/>
      <c r="D101" s="35" t="s">
        <v>13</v>
      </c>
      <c r="E101" s="22">
        <v>2608</v>
      </c>
      <c r="F101" s="23">
        <v>45132</v>
      </c>
      <c r="G101" s="32">
        <v>2608</v>
      </c>
      <c r="H101" s="20">
        <f t="shared" si="0"/>
        <v>0</v>
      </c>
    </row>
    <row r="102" spans="1:8" ht="25.5" customHeight="1" x14ac:dyDescent="0.25">
      <c r="A102" s="73">
        <v>45131</v>
      </c>
      <c r="B102" s="70">
        <f t="shared" si="2"/>
        <v>1625</v>
      </c>
      <c r="C102" s="71"/>
      <c r="D102" s="35" t="s">
        <v>25</v>
      </c>
      <c r="E102" s="22">
        <v>1988</v>
      </c>
      <c r="F102" s="23">
        <v>45134</v>
      </c>
      <c r="G102" s="32">
        <v>1988</v>
      </c>
      <c r="H102" s="20">
        <f t="shared" si="0"/>
        <v>0</v>
      </c>
    </row>
    <row r="103" spans="1:8" ht="31.5" x14ac:dyDescent="0.25">
      <c r="A103" s="73">
        <v>45132</v>
      </c>
      <c r="B103" s="70">
        <f t="shared" si="2"/>
        <v>1626</v>
      </c>
      <c r="C103" s="71"/>
      <c r="D103" s="35" t="s">
        <v>15</v>
      </c>
      <c r="E103" s="22">
        <v>5328</v>
      </c>
      <c r="F103" s="23" t="s">
        <v>180</v>
      </c>
      <c r="G103" s="32">
        <f>3500+1828</f>
        <v>5328</v>
      </c>
      <c r="H103" s="20">
        <f t="shared" si="0"/>
        <v>0</v>
      </c>
    </row>
    <row r="104" spans="1:8" ht="25.5" customHeight="1" x14ac:dyDescent="0.25">
      <c r="A104" s="73">
        <v>45132</v>
      </c>
      <c r="B104" s="70">
        <f t="shared" si="2"/>
        <v>1627</v>
      </c>
      <c r="C104" s="71"/>
      <c r="D104" s="35" t="s">
        <v>13</v>
      </c>
      <c r="E104" s="22">
        <v>5342</v>
      </c>
      <c r="F104" s="23">
        <v>45133</v>
      </c>
      <c r="G104" s="32">
        <v>5342</v>
      </c>
      <c r="H104" s="20">
        <f t="shared" si="0"/>
        <v>0</v>
      </c>
    </row>
    <row r="105" spans="1:8" ht="31.5" x14ac:dyDescent="0.25">
      <c r="A105" s="73">
        <v>45132</v>
      </c>
      <c r="B105" s="70">
        <f t="shared" si="2"/>
        <v>1628</v>
      </c>
      <c r="C105" s="71"/>
      <c r="D105" s="35" t="s">
        <v>16</v>
      </c>
      <c r="E105" s="22">
        <v>12709</v>
      </c>
      <c r="F105" s="23" t="s">
        <v>180</v>
      </c>
      <c r="G105" s="32">
        <f>5600+7109</f>
        <v>12709</v>
      </c>
      <c r="H105" s="20">
        <f t="shared" si="0"/>
        <v>0</v>
      </c>
    </row>
    <row r="106" spans="1:8" ht="25.5" customHeight="1" x14ac:dyDescent="0.25">
      <c r="A106" s="73">
        <v>45132</v>
      </c>
      <c r="B106" s="70">
        <f t="shared" si="2"/>
        <v>1629</v>
      </c>
      <c r="C106" s="71"/>
      <c r="D106" s="35" t="s">
        <v>14</v>
      </c>
      <c r="E106" s="22">
        <v>5057</v>
      </c>
      <c r="F106" s="23">
        <v>45134</v>
      </c>
      <c r="G106" s="32">
        <v>5057</v>
      </c>
      <c r="H106" s="20">
        <f t="shared" si="0"/>
        <v>0</v>
      </c>
    </row>
    <row r="107" spans="1:8" ht="25.5" customHeight="1" x14ac:dyDescent="0.25">
      <c r="A107" s="73">
        <v>45132</v>
      </c>
      <c r="B107" s="70">
        <f t="shared" si="2"/>
        <v>1630</v>
      </c>
      <c r="C107" s="71"/>
      <c r="D107" s="35" t="s">
        <v>114</v>
      </c>
      <c r="E107" s="22">
        <v>10923</v>
      </c>
      <c r="F107" s="23">
        <v>45133</v>
      </c>
      <c r="G107" s="32">
        <v>10923</v>
      </c>
      <c r="H107" s="20">
        <f t="shared" si="0"/>
        <v>0</v>
      </c>
    </row>
    <row r="108" spans="1:8" ht="25.5" customHeight="1" x14ac:dyDescent="0.25">
      <c r="A108" s="73">
        <v>45132</v>
      </c>
      <c r="B108" s="70">
        <f t="shared" si="2"/>
        <v>1631</v>
      </c>
      <c r="C108" s="71"/>
      <c r="D108" s="35" t="s">
        <v>17</v>
      </c>
      <c r="E108" s="22">
        <v>12640</v>
      </c>
      <c r="F108" s="23"/>
      <c r="G108" s="32"/>
      <c r="H108" s="20">
        <f t="shared" si="0"/>
        <v>12640</v>
      </c>
    </row>
    <row r="109" spans="1:8" ht="25.5" customHeight="1" x14ac:dyDescent="0.25">
      <c r="A109" s="73">
        <v>45132</v>
      </c>
      <c r="B109" s="70">
        <f t="shared" si="2"/>
        <v>1632</v>
      </c>
      <c r="C109" s="71"/>
      <c r="D109" s="35" t="s">
        <v>15</v>
      </c>
      <c r="E109" s="22">
        <v>380</v>
      </c>
      <c r="F109" s="23">
        <v>45133</v>
      </c>
      <c r="G109" s="32">
        <v>380</v>
      </c>
      <c r="H109" s="20">
        <f t="shared" si="0"/>
        <v>0</v>
      </c>
    </row>
    <row r="110" spans="1:8" ht="25.5" customHeight="1" x14ac:dyDescent="0.25">
      <c r="A110" s="73">
        <v>45133</v>
      </c>
      <c r="B110" s="70">
        <f t="shared" si="2"/>
        <v>1633</v>
      </c>
      <c r="C110" s="71"/>
      <c r="D110" s="35" t="s">
        <v>12</v>
      </c>
      <c r="E110" s="22">
        <v>256</v>
      </c>
      <c r="F110" s="23">
        <v>45135</v>
      </c>
      <c r="G110" s="32">
        <v>256</v>
      </c>
      <c r="H110" s="20">
        <f t="shared" si="0"/>
        <v>0</v>
      </c>
    </row>
    <row r="111" spans="1:8" ht="25.5" customHeight="1" x14ac:dyDescent="0.25">
      <c r="A111" s="73">
        <v>45133</v>
      </c>
      <c r="B111" s="70">
        <f t="shared" si="2"/>
        <v>1634</v>
      </c>
      <c r="C111" s="71"/>
      <c r="D111" s="35" t="s">
        <v>13</v>
      </c>
      <c r="E111" s="22">
        <v>3068</v>
      </c>
      <c r="F111" s="23">
        <v>45134</v>
      </c>
      <c r="G111" s="32">
        <v>3068</v>
      </c>
      <c r="H111" s="20">
        <f t="shared" si="0"/>
        <v>0</v>
      </c>
    </row>
    <row r="112" spans="1:8" ht="25.5" customHeight="1" x14ac:dyDescent="0.25">
      <c r="A112" s="73">
        <v>45133</v>
      </c>
      <c r="B112" s="70">
        <f t="shared" si="2"/>
        <v>1635</v>
      </c>
      <c r="C112" s="71"/>
      <c r="D112" s="35" t="s">
        <v>13</v>
      </c>
      <c r="E112" s="22">
        <v>1035</v>
      </c>
      <c r="F112" s="23">
        <v>45134</v>
      </c>
      <c r="G112" s="32">
        <v>1035</v>
      </c>
      <c r="H112" s="20">
        <f t="shared" si="0"/>
        <v>0</v>
      </c>
    </row>
    <row r="113" spans="1:8" ht="25.5" customHeight="1" x14ac:dyDescent="0.25">
      <c r="A113" s="73">
        <v>45133</v>
      </c>
      <c r="B113" s="70">
        <f t="shared" si="2"/>
        <v>1636</v>
      </c>
      <c r="C113" s="71"/>
      <c r="D113" s="35" t="s">
        <v>13</v>
      </c>
      <c r="E113" s="22">
        <v>478</v>
      </c>
      <c r="F113" s="23">
        <v>45134</v>
      </c>
      <c r="G113" s="32">
        <v>478</v>
      </c>
      <c r="H113" s="20">
        <f t="shared" si="0"/>
        <v>0</v>
      </c>
    </row>
    <row r="114" spans="1:8" ht="31.5" x14ac:dyDescent="0.25">
      <c r="A114" s="73">
        <v>45134</v>
      </c>
      <c r="B114" s="70">
        <f t="shared" si="2"/>
        <v>1637</v>
      </c>
      <c r="C114" s="71"/>
      <c r="D114" s="35" t="s">
        <v>157</v>
      </c>
      <c r="E114" s="22">
        <v>30514</v>
      </c>
      <c r="F114" s="74" t="s">
        <v>177</v>
      </c>
      <c r="G114" s="75">
        <f>5000+25514</f>
        <v>30514</v>
      </c>
      <c r="H114" s="20">
        <f t="shared" si="0"/>
        <v>0</v>
      </c>
    </row>
    <row r="115" spans="1:8" ht="25.5" customHeight="1" x14ac:dyDescent="0.25">
      <c r="A115" s="73">
        <v>45134</v>
      </c>
      <c r="B115" s="70">
        <f t="shared" si="2"/>
        <v>1638</v>
      </c>
      <c r="C115" s="71"/>
      <c r="D115" s="35" t="s">
        <v>176</v>
      </c>
      <c r="E115" s="22">
        <v>1183</v>
      </c>
      <c r="F115" s="23">
        <v>45134</v>
      </c>
      <c r="G115" s="32">
        <v>1183</v>
      </c>
      <c r="H115" s="20">
        <f t="shared" si="0"/>
        <v>0</v>
      </c>
    </row>
    <row r="116" spans="1:8" ht="25.5" customHeight="1" x14ac:dyDescent="0.25">
      <c r="A116" s="73">
        <v>45134</v>
      </c>
      <c r="B116" s="70">
        <f t="shared" si="2"/>
        <v>1639</v>
      </c>
      <c r="C116" s="71"/>
      <c r="D116" s="35" t="s">
        <v>12</v>
      </c>
      <c r="E116" s="22">
        <v>231</v>
      </c>
      <c r="F116" s="23">
        <v>45135</v>
      </c>
      <c r="G116" s="32">
        <v>231</v>
      </c>
      <c r="H116" s="20">
        <f t="shared" si="0"/>
        <v>0</v>
      </c>
    </row>
    <row r="117" spans="1:8" ht="25.5" customHeight="1" x14ac:dyDescent="0.25">
      <c r="A117" s="73">
        <v>45134</v>
      </c>
      <c r="B117" s="70">
        <f t="shared" si="2"/>
        <v>1640</v>
      </c>
      <c r="C117" s="71"/>
      <c r="D117" s="35" t="s">
        <v>15</v>
      </c>
      <c r="E117" s="22">
        <v>3385</v>
      </c>
      <c r="F117" s="23">
        <v>45136</v>
      </c>
      <c r="G117" s="32">
        <v>3385</v>
      </c>
      <c r="H117" s="20">
        <f t="shared" si="0"/>
        <v>0</v>
      </c>
    </row>
    <row r="118" spans="1:8" ht="25.5" customHeight="1" x14ac:dyDescent="0.25">
      <c r="A118" s="73">
        <v>45134</v>
      </c>
      <c r="B118" s="70">
        <f t="shared" si="2"/>
        <v>1641</v>
      </c>
      <c r="C118" s="71"/>
      <c r="D118" s="35" t="s">
        <v>93</v>
      </c>
      <c r="E118" s="22">
        <v>216</v>
      </c>
      <c r="F118" s="23">
        <v>45135</v>
      </c>
      <c r="G118" s="32">
        <v>216</v>
      </c>
      <c r="H118" s="20">
        <f t="shared" si="0"/>
        <v>0</v>
      </c>
    </row>
    <row r="119" spans="1:8" ht="25.5" customHeight="1" x14ac:dyDescent="0.25">
      <c r="A119" s="73">
        <v>45134</v>
      </c>
      <c r="B119" s="70">
        <f t="shared" si="2"/>
        <v>1642</v>
      </c>
      <c r="C119" s="71"/>
      <c r="D119" s="35" t="s">
        <v>14</v>
      </c>
      <c r="E119" s="22">
        <v>917</v>
      </c>
      <c r="F119" s="23">
        <v>45135</v>
      </c>
      <c r="G119" s="32">
        <v>917</v>
      </c>
      <c r="H119" s="20">
        <f t="shared" si="0"/>
        <v>0</v>
      </c>
    </row>
    <row r="120" spans="1:8" ht="25.5" customHeight="1" x14ac:dyDescent="0.25">
      <c r="A120" s="73">
        <v>45134</v>
      </c>
      <c r="B120" s="70">
        <f t="shared" si="2"/>
        <v>1643</v>
      </c>
      <c r="C120" s="71"/>
      <c r="D120" s="35" t="s">
        <v>13</v>
      </c>
      <c r="E120" s="22">
        <v>4345</v>
      </c>
      <c r="F120" s="23">
        <v>45135</v>
      </c>
      <c r="G120" s="32">
        <v>4345</v>
      </c>
      <c r="H120" s="20">
        <f t="shared" si="0"/>
        <v>0</v>
      </c>
    </row>
    <row r="121" spans="1:8" ht="25.5" customHeight="1" x14ac:dyDescent="0.25">
      <c r="A121" s="73">
        <v>45134</v>
      </c>
      <c r="B121" s="70">
        <f t="shared" si="2"/>
        <v>1644</v>
      </c>
      <c r="C121" s="71"/>
      <c r="D121" s="35" t="s">
        <v>14</v>
      </c>
      <c r="E121" s="22">
        <v>580</v>
      </c>
      <c r="F121" s="23">
        <v>45135</v>
      </c>
      <c r="G121" s="32">
        <v>580</v>
      </c>
      <c r="H121" s="20">
        <f t="shared" si="0"/>
        <v>0</v>
      </c>
    </row>
    <row r="122" spans="1:8" ht="25.5" customHeight="1" x14ac:dyDescent="0.25">
      <c r="A122" s="73">
        <v>45134</v>
      </c>
      <c r="B122" s="70">
        <f t="shared" si="2"/>
        <v>1645</v>
      </c>
      <c r="C122" s="71"/>
      <c r="D122" s="35" t="s">
        <v>25</v>
      </c>
      <c r="E122" s="22">
        <v>1758</v>
      </c>
      <c r="F122" s="23">
        <v>45135</v>
      </c>
      <c r="G122" s="32">
        <v>1758</v>
      </c>
      <c r="H122" s="20">
        <f t="shared" si="0"/>
        <v>0</v>
      </c>
    </row>
    <row r="123" spans="1:8" ht="25.5" customHeight="1" x14ac:dyDescent="0.25">
      <c r="A123" s="73">
        <v>45134</v>
      </c>
      <c r="B123" s="70">
        <f t="shared" si="2"/>
        <v>1646</v>
      </c>
      <c r="C123" s="71"/>
      <c r="D123" s="35" t="s">
        <v>14</v>
      </c>
      <c r="E123" s="22">
        <v>1199</v>
      </c>
      <c r="F123" s="23">
        <v>45135</v>
      </c>
      <c r="G123" s="32">
        <v>1199</v>
      </c>
      <c r="H123" s="20">
        <f t="shared" si="0"/>
        <v>0</v>
      </c>
    </row>
    <row r="124" spans="1:8" ht="25.5" customHeight="1" x14ac:dyDescent="0.25">
      <c r="A124" s="73">
        <v>45134</v>
      </c>
      <c r="B124" s="70">
        <f t="shared" si="2"/>
        <v>1647</v>
      </c>
      <c r="C124" s="71"/>
      <c r="D124" s="35" t="s">
        <v>114</v>
      </c>
      <c r="E124" s="22">
        <v>10696</v>
      </c>
      <c r="F124" s="23">
        <v>45135</v>
      </c>
      <c r="G124" s="32">
        <v>10696</v>
      </c>
      <c r="H124" s="20">
        <f t="shared" si="0"/>
        <v>0</v>
      </c>
    </row>
    <row r="125" spans="1:8" ht="31.5" x14ac:dyDescent="0.25">
      <c r="A125" s="73">
        <v>45135</v>
      </c>
      <c r="B125" s="70">
        <f t="shared" si="2"/>
        <v>1648</v>
      </c>
      <c r="C125" s="71"/>
      <c r="D125" s="35" t="s">
        <v>157</v>
      </c>
      <c r="E125" s="22">
        <v>43327</v>
      </c>
      <c r="F125" s="74" t="s">
        <v>181</v>
      </c>
      <c r="G125" s="75">
        <f>15000+20000</f>
        <v>35000</v>
      </c>
      <c r="H125" s="20">
        <f t="shared" si="0"/>
        <v>8327</v>
      </c>
    </row>
    <row r="126" spans="1:8" ht="25.5" customHeight="1" x14ac:dyDescent="0.25">
      <c r="A126" s="73">
        <v>45135</v>
      </c>
      <c r="B126" s="70">
        <f t="shared" si="2"/>
        <v>1649</v>
      </c>
      <c r="C126" s="71"/>
      <c r="D126" s="35" t="s">
        <v>114</v>
      </c>
      <c r="E126" s="22">
        <v>9216</v>
      </c>
      <c r="F126" s="74" t="s">
        <v>179</v>
      </c>
      <c r="G126" s="75">
        <v>7000</v>
      </c>
      <c r="H126" s="20">
        <f t="shared" si="0"/>
        <v>2216</v>
      </c>
    </row>
    <row r="127" spans="1:8" ht="31.5" x14ac:dyDescent="0.25">
      <c r="A127" s="73">
        <v>45135</v>
      </c>
      <c r="B127" s="70">
        <f t="shared" si="2"/>
        <v>1650</v>
      </c>
      <c r="C127" s="71"/>
      <c r="D127" s="35" t="s">
        <v>14</v>
      </c>
      <c r="E127" s="22">
        <v>4061</v>
      </c>
      <c r="F127" s="23" t="s">
        <v>181</v>
      </c>
      <c r="G127" s="32">
        <f>2282+1779</f>
        <v>4061</v>
      </c>
      <c r="H127" s="20">
        <f t="shared" si="0"/>
        <v>0</v>
      </c>
    </row>
    <row r="128" spans="1:8" ht="25.5" customHeight="1" x14ac:dyDescent="0.25">
      <c r="A128" s="73">
        <v>45135</v>
      </c>
      <c r="B128" s="70">
        <f t="shared" si="2"/>
        <v>1651</v>
      </c>
      <c r="C128" s="71"/>
      <c r="D128" s="35" t="s">
        <v>15</v>
      </c>
      <c r="E128" s="22">
        <v>3300</v>
      </c>
      <c r="F128" s="74" t="s">
        <v>182</v>
      </c>
      <c r="G128" s="75">
        <f>1400</f>
        <v>1400</v>
      </c>
      <c r="H128" s="20">
        <f t="shared" si="0"/>
        <v>1900</v>
      </c>
    </row>
    <row r="129" spans="1:9" ht="25.5" customHeight="1" x14ac:dyDescent="0.25">
      <c r="A129" s="73">
        <v>45135</v>
      </c>
      <c r="B129" s="70">
        <f t="shared" si="2"/>
        <v>1652</v>
      </c>
      <c r="C129" s="71"/>
      <c r="D129" s="35" t="s">
        <v>13</v>
      </c>
      <c r="E129" s="22">
        <v>6008</v>
      </c>
      <c r="F129" s="23">
        <v>45136</v>
      </c>
      <c r="G129" s="32">
        <v>6008</v>
      </c>
      <c r="H129" s="20">
        <f t="shared" si="0"/>
        <v>0</v>
      </c>
    </row>
    <row r="130" spans="1:9" ht="25.5" customHeight="1" x14ac:dyDescent="0.25">
      <c r="A130" s="73">
        <v>45135</v>
      </c>
      <c r="B130" s="70">
        <f t="shared" si="2"/>
        <v>1653</v>
      </c>
      <c r="C130" s="71"/>
      <c r="D130" s="35" t="s">
        <v>16</v>
      </c>
      <c r="E130" s="22">
        <v>12500</v>
      </c>
      <c r="F130" s="23" t="s">
        <v>182</v>
      </c>
      <c r="G130" s="32">
        <f>1500</f>
        <v>1500</v>
      </c>
      <c r="H130" s="20">
        <f t="shared" si="0"/>
        <v>11000</v>
      </c>
    </row>
    <row r="131" spans="1:9" ht="25.5" customHeight="1" x14ac:dyDescent="0.25">
      <c r="A131" s="73">
        <v>45135</v>
      </c>
      <c r="B131" s="70">
        <f t="shared" si="2"/>
        <v>1654</v>
      </c>
      <c r="C131" s="71"/>
      <c r="D131" s="35" t="s">
        <v>24</v>
      </c>
      <c r="E131" s="22">
        <v>3435</v>
      </c>
      <c r="F131" s="23"/>
      <c r="G131" s="32"/>
      <c r="H131" s="20">
        <f t="shared" si="0"/>
        <v>3435</v>
      </c>
    </row>
    <row r="132" spans="1:9" ht="25.5" customHeight="1" x14ac:dyDescent="0.25">
      <c r="A132" s="73">
        <v>45135</v>
      </c>
      <c r="B132" s="70">
        <f t="shared" si="2"/>
        <v>1655</v>
      </c>
      <c r="C132" s="71"/>
      <c r="D132" s="35" t="s">
        <v>25</v>
      </c>
      <c r="E132" s="22">
        <v>8171</v>
      </c>
      <c r="F132" s="23"/>
      <c r="G132" s="32"/>
      <c r="H132" s="20">
        <f t="shared" si="0"/>
        <v>8171</v>
      </c>
    </row>
    <row r="133" spans="1:9" ht="25.5" customHeight="1" x14ac:dyDescent="0.25">
      <c r="A133" s="73">
        <v>45136</v>
      </c>
      <c r="B133" s="70">
        <f t="shared" si="2"/>
        <v>1656</v>
      </c>
      <c r="C133" s="71"/>
      <c r="D133" s="35" t="s">
        <v>15</v>
      </c>
      <c r="E133" s="22">
        <v>6945</v>
      </c>
      <c r="F133" s="23"/>
      <c r="G133" s="32"/>
      <c r="H133" s="20">
        <f t="shared" si="0"/>
        <v>6945</v>
      </c>
    </row>
    <row r="134" spans="1:9" ht="25.5" customHeight="1" x14ac:dyDescent="0.25">
      <c r="A134" s="73">
        <v>45136</v>
      </c>
      <c r="B134" s="70">
        <f t="shared" ref="B134:B137" si="3">B133+1</f>
        <v>1657</v>
      </c>
      <c r="C134" s="71"/>
      <c r="D134" s="35" t="s">
        <v>13</v>
      </c>
      <c r="E134" s="22">
        <v>4937</v>
      </c>
      <c r="F134" s="23"/>
      <c r="G134" s="32"/>
      <c r="H134" s="20">
        <f t="shared" si="0"/>
        <v>4937</v>
      </c>
    </row>
    <row r="135" spans="1:9" ht="25.5" customHeight="1" x14ac:dyDescent="0.25">
      <c r="A135" s="73">
        <v>45136</v>
      </c>
      <c r="B135" s="70">
        <f t="shared" si="3"/>
        <v>1658</v>
      </c>
      <c r="C135" s="71"/>
      <c r="D135" s="35" t="s">
        <v>14</v>
      </c>
      <c r="E135" s="22">
        <v>5050</v>
      </c>
      <c r="F135" s="23"/>
      <c r="G135" s="32"/>
      <c r="H135" s="20">
        <f t="shared" si="0"/>
        <v>5050</v>
      </c>
    </row>
    <row r="136" spans="1:9" ht="25.5" customHeight="1" x14ac:dyDescent="0.25">
      <c r="A136" s="73">
        <v>45136</v>
      </c>
      <c r="B136" s="70">
        <f t="shared" si="3"/>
        <v>1659</v>
      </c>
      <c r="C136" s="71"/>
      <c r="D136" s="35" t="s">
        <v>114</v>
      </c>
      <c r="E136" s="22">
        <v>12235</v>
      </c>
      <c r="F136" s="23"/>
      <c r="G136" s="32"/>
      <c r="H136" s="20">
        <f t="shared" si="0"/>
        <v>12235</v>
      </c>
    </row>
    <row r="137" spans="1:9" ht="24.75" customHeight="1" x14ac:dyDescent="0.25">
      <c r="A137" s="73">
        <v>45136</v>
      </c>
      <c r="B137" s="70">
        <f t="shared" si="3"/>
        <v>1660</v>
      </c>
      <c r="C137" s="71"/>
      <c r="D137" s="35" t="s">
        <v>12</v>
      </c>
      <c r="E137" s="22">
        <v>1061</v>
      </c>
      <c r="F137" s="23"/>
      <c r="G137" s="32"/>
      <c r="H137" s="20">
        <f t="shared" si="0"/>
        <v>1061</v>
      </c>
    </row>
    <row r="138" spans="1:9" ht="24.75" customHeight="1" x14ac:dyDescent="0.25">
      <c r="A138" s="73"/>
      <c r="B138" s="70"/>
      <c r="C138" s="71"/>
      <c r="D138" s="35"/>
      <c r="E138" s="22"/>
      <c r="F138" s="23"/>
      <c r="G138" s="32"/>
      <c r="H138" s="20">
        <f t="shared" si="0"/>
        <v>0</v>
      </c>
    </row>
    <row r="139" spans="1:9" ht="18.75" customHeight="1" x14ac:dyDescent="0.25">
      <c r="A139" s="24"/>
      <c r="B139" s="15"/>
      <c r="C139" s="26"/>
      <c r="D139" s="35"/>
      <c r="E139" s="22"/>
      <c r="F139" s="23"/>
      <c r="G139" s="32"/>
      <c r="H139" s="20">
        <f t="shared" si="0"/>
        <v>0</v>
      </c>
    </row>
    <row r="140" spans="1:9" x14ac:dyDescent="0.25">
      <c r="B140" s="44"/>
      <c r="C140" s="45"/>
      <c r="D140" s="3"/>
      <c r="E140" s="46">
        <f>SUM(E4:E139)</f>
        <v>996208</v>
      </c>
      <c r="F140" s="47"/>
      <c r="G140" s="47">
        <f>SUM(G4:G139)</f>
        <v>905378</v>
      </c>
      <c r="H140" s="48">
        <f>SUM(H4:H139)</f>
        <v>90830</v>
      </c>
      <c r="I140" s="3"/>
    </row>
    <row r="141" spans="1:9" x14ac:dyDescent="0.25">
      <c r="B141" s="44"/>
      <c r="C141" s="45"/>
      <c r="D141" s="3"/>
      <c r="E141" s="49"/>
      <c r="F141" s="50"/>
      <c r="G141" s="64"/>
      <c r="H141" s="51"/>
      <c r="I141" s="3"/>
    </row>
    <row r="142" spans="1:9" ht="31.5" x14ac:dyDescent="0.25">
      <c r="B142" s="44"/>
      <c r="C142" s="45"/>
      <c r="D142" s="3"/>
      <c r="E142" s="52" t="s">
        <v>8</v>
      </c>
      <c r="F142" s="50"/>
      <c r="G142" s="53" t="s">
        <v>9</v>
      </c>
      <c r="H142" s="51"/>
      <c r="I142" s="3"/>
    </row>
    <row r="143" spans="1:9" ht="16.5" thickBot="1" x14ac:dyDescent="0.3">
      <c r="B143" s="44"/>
      <c r="C143" s="45"/>
      <c r="D143" s="3"/>
      <c r="E143" s="52"/>
      <c r="F143" s="50"/>
      <c r="G143" s="53"/>
      <c r="H143" s="51"/>
      <c r="I143" s="3"/>
    </row>
    <row r="144" spans="1:9" ht="21.75" thickBot="1" x14ac:dyDescent="0.4">
      <c r="B144" s="44"/>
      <c r="C144" s="45"/>
      <c r="D144" s="3"/>
      <c r="E144" s="89">
        <f>E140-G140</f>
        <v>90830</v>
      </c>
      <c r="F144" s="90"/>
      <c r="G144" s="91"/>
      <c r="I144" s="3"/>
    </row>
    <row r="145" spans="1:9" x14ac:dyDescent="0.25">
      <c r="B145" s="44"/>
      <c r="C145" s="45"/>
      <c r="D145" s="3"/>
      <c r="E145" s="49"/>
      <c r="F145" s="50"/>
      <c r="G145" s="64"/>
      <c r="I145" s="3"/>
    </row>
    <row r="146" spans="1:9" ht="18.75" x14ac:dyDescent="0.3">
      <c r="B146" s="44"/>
      <c r="C146" s="45"/>
      <c r="D146" s="3"/>
      <c r="E146" s="92" t="s">
        <v>10</v>
      </c>
      <c r="F146" s="92"/>
      <c r="G146" s="92"/>
      <c r="I146" s="3"/>
    </row>
    <row r="147" spans="1:9" x14ac:dyDescent="0.25">
      <c r="B147" s="44"/>
      <c r="C147" s="45"/>
      <c r="D147" s="3"/>
      <c r="E147" s="49"/>
      <c r="F147" s="50"/>
      <c r="G147" s="64"/>
      <c r="I147" s="3"/>
    </row>
    <row r="148" spans="1:9" ht="18.75" x14ac:dyDescent="0.3">
      <c r="A148" s="24"/>
      <c r="B148" s="15"/>
      <c r="C148" s="26"/>
      <c r="D148" s="54"/>
      <c r="E148" s="55"/>
      <c r="F148" s="56"/>
      <c r="G148" s="65"/>
      <c r="I148" s="3"/>
    </row>
    <row r="149" spans="1:9" x14ac:dyDescent="0.25">
      <c r="B149" s="44"/>
      <c r="C149" s="45"/>
      <c r="D149" s="3"/>
      <c r="E149" s="49"/>
      <c r="F149" s="50"/>
      <c r="G149" s="64"/>
      <c r="I149" s="3"/>
    </row>
    <row r="150" spans="1:9" x14ac:dyDescent="0.25">
      <c r="B150" s="44"/>
      <c r="C150" s="45"/>
      <c r="D150" s="3"/>
      <c r="E150" s="49"/>
      <c r="F150" s="50"/>
      <c r="G150" s="64"/>
      <c r="I150" s="3"/>
    </row>
    <row r="151" spans="1:9" x14ac:dyDescent="0.25">
      <c r="B151" s="44"/>
      <c r="C151" s="45"/>
      <c r="D151" s="3"/>
      <c r="E151" s="49"/>
      <c r="F151" s="50"/>
      <c r="G151" s="64"/>
      <c r="I151" s="3"/>
    </row>
    <row r="152" spans="1:9" x14ac:dyDescent="0.25">
      <c r="B152" s="44"/>
      <c r="C152" s="45"/>
      <c r="D152" s="3"/>
      <c r="E152" s="49"/>
      <c r="F152" s="50"/>
      <c r="G152" s="64"/>
      <c r="I152" s="3"/>
    </row>
    <row r="153" spans="1:9" x14ac:dyDescent="0.25">
      <c r="B153" s="44"/>
      <c r="C153" s="45"/>
      <c r="D153" s="3"/>
      <c r="E153" s="49"/>
      <c r="F153" s="50"/>
      <c r="G153" s="64"/>
      <c r="I153" s="3"/>
    </row>
    <row r="154" spans="1:9" x14ac:dyDescent="0.25">
      <c r="B154" s="44"/>
      <c r="C154" s="45"/>
      <c r="D154" s="3"/>
      <c r="E154" s="49"/>
      <c r="F154" s="50"/>
      <c r="G154" s="64"/>
      <c r="I154" s="3"/>
    </row>
    <row r="155" spans="1:9" x14ac:dyDescent="0.25">
      <c r="B155" s="44"/>
      <c r="C155" s="45"/>
      <c r="D155" s="3"/>
      <c r="E155" s="49"/>
      <c r="F155" s="50"/>
      <c r="G155" s="64"/>
      <c r="I155" s="3"/>
    </row>
    <row r="156" spans="1:9" x14ac:dyDescent="0.25">
      <c r="B156" s="44"/>
      <c r="C156" s="45"/>
      <c r="D156" s="3"/>
      <c r="E156" s="49"/>
      <c r="F156" s="50"/>
      <c r="G156" s="64"/>
      <c r="I156" s="3"/>
    </row>
    <row r="157" spans="1:9" x14ac:dyDescent="0.25">
      <c r="B157" s="44"/>
      <c r="C157" s="45"/>
      <c r="D157" s="3"/>
      <c r="E157" s="49"/>
      <c r="F157" s="50"/>
      <c r="G157" s="64"/>
      <c r="I157" s="3"/>
    </row>
  </sheetData>
  <mergeCells count="4">
    <mergeCell ref="B1:G1"/>
    <mergeCell ref="B2:F2"/>
    <mergeCell ref="E144:G144"/>
    <mergeCell ref="E146:G14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2023-09-08T20:52:01Z</dcterms:modified>
</cp:coreProperties>
</file>