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7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<sst xmlns="http://schemas.openxmlformats.org/spreadsheetml/2006/main" count="1916" uniqueCount="1032">
  <si>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</si>
  <si>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</si>
  <si>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</si>
  <si>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</si>
  <si>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</si>
  <si>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</si>
  <si>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</si>
  <si>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</si>
  <si>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</si>
  <si>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</si>
  <si>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</si>
  <si>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</si>
  <si>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</si>
  <si>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</si>
  <si>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</si>
  <si>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</si>
  <si>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</si>
  <si>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</si>
  <si>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</si>
  <si>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</si>
  <si>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</si>
  <si>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</si>
  <si>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</si>
  <si>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</si>
  <si>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</si>
  <si>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</si>
  <si>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</si>
  <si>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</si>
  <si>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</si>
  <si>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</si>
  <si>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</si>
  <si>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</si>
  <si>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</si>
  <si>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</si>
  <si>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</si>
  <si>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</si>
  <si>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</si>
  <si>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</si>
  <si>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</si>
  <si>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</si>
  <si>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</si>
  <si>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</si>
  <si>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</si>
  <si>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</si>
  <si>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</si>
  <si>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</si>
  <si>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</si>
  <si>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</si>
  <si>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</si>
  <si>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</si>
  <si>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</si>
  <si>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</si>
  <si>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</si>
  <si>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</si>
  <si>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</si>
  <si>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</si>
  <si>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</si>
  <si>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</si>
  <si>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</si>
  <si>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</si>
  <si>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</si>
  <si>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</si>
  <si>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</si>
  <si>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</si>
  <si>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</si>
  <si>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</si>
  <si>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</si>
  <si>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</si>
  <si>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</si>
  <si>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</si>
  <si>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</si>
  <si>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</si>
  <si>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</si>
  <si>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</si>
  <si>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</si>
  <si>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</si>
  <si>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</si>
  <si>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</si>
  <si>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</si>
  <si>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</si>
  <si>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</si>
  <si>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</si>
  <si>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</si>
  <si>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</si>
  <si>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</si>
  <si>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</si>
  <si>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</si>
  <si>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</si>
  <si>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</si>
  <si>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</si>
  <si>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</si>
  <si>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</si>
  <si>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</si>
  <si>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</si>
  <si>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</si>
  <si>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</si>
  <si>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</si>
  <si>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</si>
  <si>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</si>
  <si>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</si>
  <si>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</si>
  <si>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</si>
  <si>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</si>
  <si>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</si>
  <si>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</si>
  <si>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</si>
  <si>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</si>
  <si>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</si>
  <si>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</si>
  <si>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</si>
  <si>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</si>
  <si>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</si>
  <si>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</si>
  <si>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</si>
  <si>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</si>
  <si>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</si>
  <si>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</si>
  <si>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</si>
  <si>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</si>
  <si>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</si>
  <si>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</si>
  <si>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</si>
  <si>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</si>
  <si>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</si>
  <si>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</si>
  <si>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</si>
  <si>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</si>
  <si>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</si>
  <si>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</si>
  <si>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</si>
  <si>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</si>
  <si>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</si>
  <si>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</si>
  <si>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</si>
  <si>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</si>
  <si>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</si>
  <si>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</si>
  <si>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</si>
  <si>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</si>
  <si>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</si>
  <si>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</si>
  <si>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</si>
  <si>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</si>
  <si>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</si>
  <si>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</si>
  <si>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</si>
  <si>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</si>
  <si>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</si>
  <si>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</si>
  <si>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</si>
  <si>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</si>
  <si>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</si>
  <si>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</si>
  <si>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</si>
  <si>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</si>
  <si>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</si>
  <si>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</si>
  <si>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</si>
  <si>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</si>
  <si>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</si>
  <si>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</si>
  <si>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</si>
  <si>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</si>
  <si>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</si>
  <si>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</si>
  <si>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</si>
  <si>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</si>
  <si>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</si>
  <si>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</si>
  <si>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</si>
  <si>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</si>
  <si>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</si>
  <si>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</si>
  <si>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</si>
  <si>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</si>
  <si>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</si>
  <si>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</si>
  <si>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</si>
  <si>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</si>
  <si>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</si>
  <si>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</si>
  <si>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</si>
  <si>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</si>
  <si>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</si>
  <si>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</si>
  <si>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</si>
  <si>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</si>
  <si>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</si>
  <si>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</si>
  <si>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</si>
  <si>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</si>
  <si>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</si>
  <si>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</si>
  <si>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</si>
  <si>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</si>
  <si>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</si>
  <si>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</si>
  <si>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</si>
  <si>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</si>
  <si>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</si>
  <si>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</si>
  <si>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</si>
  <si>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</si>
  <si>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</si>
  <si>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</si>
  <si>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</si>
  <si>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</si>
  <si>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</si>
  <si>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</si>
  <si>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</si>
  <si>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</si>
  <si>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</si>
  <si>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</si>
  <si>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</si>
  <si>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</si>
  <si>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</si>
  <si>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</si>
  <si>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</si>
  <si>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</si>
  <si>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</si>
  <si>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</si>
  <si>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</si>
  <si>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</si>
  <si>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</si>
  <si>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</si>
  <si>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</si>
  <si>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</si>
  <si>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</si>
  <si>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</si>
  <si>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</si>
  <si>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</si>
  <si>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</si>
  <si>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</si>
  <si>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</si>
  <si>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</si>
  <si>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</si>
  <si>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</si>
  <si>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</si>
  <si>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</si>
  <si>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</si>
  <si>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</si>
  <si>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</si>
  <si>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</si>
  <si>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</si>
  <si>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</si>
  <si>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</si>
  <si>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</si>
  <si>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</si>
  <si>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</si>
  <si>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</si>
  <si>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</si>
  <si>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</si>
  <si>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</si>
  <si>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</si>
  <si>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</si>
  <si>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</si>
  <si>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</si>
  <si>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</si>
  <si>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</si>
  <si>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</si>
  <si>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</si>
  <si>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</si>
  <si>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</si>
  <si>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</si>
  <si>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</si>
  <si>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</si>
  <si>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</si>
  <si>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</si>
  <si>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</si>
  <si>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</si>
  <si>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</si>
  <si>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</si>
  <si>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</si>
  <si>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</si>
  <si>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</si>
  <si>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</si>
  <si>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</si>
  <si>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</si>
  <si>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</si>
  <si>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</si>
  <si>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</si>
  <si>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</si>
  <si>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</si>
  <si>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</si>
  <si>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</si>
  <si>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</si>
  <si>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</si>
  <si>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</si>
  <si>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</si>
  <si>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</si>
  <si>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</si>
  <si>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</si>
  <si>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</si>
  <si>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</si>
  <si>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</si>
  <si>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</si>
  <si>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</si>
  <si>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</si>
  <si>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</si>
  <si>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</si>
  <si>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</si>
  <si>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</si>
  <si>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</si>
  <si>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</si>
  <si>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</si>
  <si>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</si>
  <si>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</si>
  <si>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</si>
  <si>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</si>
  <si>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</si>
  <si>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</si>
  <si>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</si>
  <si>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</si>
  <si>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</si>
  <si>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</si>
  <si>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</si>
  <si>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</si>
  <si>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</si>
  <si>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</si>
  <si>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</si>
  <si>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</si>
  <si>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</si>
  <si>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</si>
  <si>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</si>
  <si>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</si>
  <si>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</si>
  <si>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</si>
  <si>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</si>
  <si>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</si>
  <si>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</si>
  <si>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</si>
  <si>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</si>
  <si>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</si>
  <si>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</si>
  <si>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</si>
  <si>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</si>
  <si>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</si>
  <si>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</si>
  <si>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</si>
  <si>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</si>
  <si>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</si>
  <si>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</si>
  <si>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</si>
  <si>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</si>
  <si>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</si>
  <si>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</si>
  <si>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</si>
  <si>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</si>
  <si>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</si>
  <si>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</si>
  <si>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</si>
  <si>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</si>
  <si>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</si>
  <si>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</si>
  <si>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</si>
  <si>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</si>
  <si>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</si>
  <si>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</si>
  <si>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</si>
  <si>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</si>
  <si>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</si>
  <si>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</si>
  <si>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</si>
  <si>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</si>
  <si>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</si>
  <si>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</si>
  <si>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</si>
  <si>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</si>
  <si>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</si>
  <si>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</si>
  <si>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</si>
  <si>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</si>
  <si>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</si>
  <si>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</si>
  <si>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</si>
  <si>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</si>
  <si>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</si>
  <si>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</si>
  <si>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</si>
  <si>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</si>
  <si>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</si>
  <si>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</si>
  <si>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</si>
  <si>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</si>
  <si>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</si>
  <si>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</si>
  <si>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</si>
  <si>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</si>
  <si>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</si>
  <si>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</si>
  <si>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</si>
  <si>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</si>
  <si>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</si>
  <si>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</si>
  <si>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</si>
  <si>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</si>
  <si>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</si>
  <si>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</si>
  <si>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</si>
  <si>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</si>
  <si>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</si>
  <si>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</si>
  <si>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</si>
  <si>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</si>
  <si>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</si>
  <si>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</si>
  <si>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</si>
  <si>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</si>
  <si>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</si>
  <si>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</si>
  <si>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</si>
  <si>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</si>
  <si>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</si>
  <si>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</si>
  <si>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</si>
  <si>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</si>
  <si>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</si>
  <si>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</si>
  <si>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</si>
  <si>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</si>
  <si>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</si>
  <si>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</si>
  <si>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</si>
  <si>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</si>
  <si>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</si>
  <si>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</si>
  <si>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</si>
  <si>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</si>
  <si>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</si>
  <si>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</si>
  <si>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</si>
  <si>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</si>
  <si>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</si>
  <si>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</si>
  <si>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</si>
  <si>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</si>
  <si>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</si>
  <si>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</si>
  <si>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</si>
  <si>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</si>
  <si>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</si>
  <si>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</si>
  <si>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</si>
  <si>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</si>
  <si>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</si>
  <si>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</si>
  <si>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</si>
  <si>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</si>
  <si>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</si>
  <si>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</si>
  <si>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</si>
  <si>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</si>
  <si>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</si>
  <si>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</si>
  <si>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</si>
  <si>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</si>
  <si>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</si>
  <si>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</si>
  <si>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</si>
  <si>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</si>
  <si>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</si>
  <si>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</si>
  <si>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</si>
  <si>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</si>
  <si>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</si>
  <si>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</si>
  <si>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</si>
  <si>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</si>
  <si>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</si>
  <si>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</si>
  <si>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</si>
  <si>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</si>
  <si>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</si>
  <si>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</si>
  <si>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</si>
  <si>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</si>
  <si>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</si>
  <si>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</si>
  <si>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</si>
  <si>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</si>
  <si>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</si>
  <si>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</si>
  <si>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</si>
  <si>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</si>
  <si>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</si>
  <si>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</si>
  <si>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</si>
  <si>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</si>
  <si>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</si>
  <si>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</si>
  <si>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</si>
  <si>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</si>
  <si>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</si>
  <si>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</si>
  <si>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</si>
  <si>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</si>
  <si>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</si>
  <si>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</si>
  <si>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</si>
  <si>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</si>
  <si>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</si>
  <si>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</si>
  <si>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</si>
  <si>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</si>
  <si>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</si>
  <si>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</si>
  <si>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</si>
  <si>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</si>
  <si>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</si>
  <si>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</si>
  <si>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</si>
  <si>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</si>
  <si>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</si>
  <si>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</si>
  <si>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</si>
  <si>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</si>
  <si>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</si>
  <si>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</si>
  <si>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</si>
  <si>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</si>
  <si>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</si>
  <si>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</si>
  <si>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</si>
  <si>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</si>
  <si>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</si>
  <si>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</si>
  <si>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</si>
  <si>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</si>
  <si>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</si>
  <si>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</si>
  <si>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</si>
  <si>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</si>
  <si>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</si>
  <si>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</si>
  <si>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</si>
  <si>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</si>
  <si>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</si>
  <si>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</si>
  <si>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</si>
  <si>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</si>
  <si>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</si>
  <si>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</si>
  <si>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</si>
  <si>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</si>
  <si>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</si>
  <si>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</si>
  <si>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</si>
  <si>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</si>
  <si>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</si>
  <si>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</si>
  <si>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</si>
  <si>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</si>
  <si>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</si>
  <si>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</si>
  <si>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</si>
  <si>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</si>
  <si>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</si>
  <si>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</si>
  <si>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</si>
  <si>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</si>
  <si>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</si>
  <si>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</si>
  <si>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</si>
  <si>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</si>
  <si>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</si>
  <si>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</si>
  <si>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</si>
  <si>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</si>
  <si>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</si>
  <si>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</si>
  <si>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</si>
  <si>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</si>
  <si>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</si>
  <si>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</si>
  <si>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</si>
  <si>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</si>
  <si>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</si>
  <si>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</si>
  <si>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</si>
  <si>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</si>
  <si>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</si>
  <si>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</si>
  <si>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</si>
  <si>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</si>
  <si>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</si>
  <si>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</si>
  <si>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</si>
  <si>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</si>
  <si>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</si>
  <si>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</si>
  <si>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</si>
  <si>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</si>
  <si>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</si>
  <si>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</si>
  <si>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</si>
  <si>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</si>
  <si>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</si>
  <si>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</si>
  <si>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</si>
  <si>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</si>
  <si>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</si>
  <si>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</si>
  <si>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</si>
  <si>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</si>
  <si>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</si>
  <si>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</si>
  <si>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</si>
  <si>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</si>
  <si>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</si>
  <si>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</si>
  <si>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</si>
  <si>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</si>
  <si>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</si>
  <si>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</si>
  <si>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</si>
  <si>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</si>
  <si>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</si>
  <si>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</si>
  <si>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</si>
  <si>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</si>
  <si>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</si>
  <si>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</si>
  <si>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</si>
  <si>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</si>
  <si>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</si>
  <si>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</si>
  <si>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</si>
  <si>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</si>
  <si>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</si>
  <si>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</si>
  <si>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</si>
  <si>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</si>
  <si>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</si>
  <si>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</si>
  <si>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</si>
  <si>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</si>
  <si>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</si>
  <si>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</si>
  <si>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</si>
  <si>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</si>
  <si>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</si>
  <si>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</si>
  <si>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</si>
  <si>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</si>
  <si>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</si>
  <si>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</si>
  <si>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</si>
  <si>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</si>
  <si>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</si>
  <si>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</si>
  <si>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</si>
  <si>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</si>
  <si>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</si>
  <si>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</si>
  <si>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</si>
  <si>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</si>
  <si>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</si>
  <si>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</si>
  <si>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</si>
  <si>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</si>
  <si>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</si>
  <si>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</si>
  <si>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</si>
  <si>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</si>
  <si>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</si>
  <si>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</si>
  <si>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</si>
  <si>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</si>
  <si>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</si>
  <si>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</si>
  <si>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</si>
  <si>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</si>
  <si>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</si>
  <si>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</si>
  <si>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</si>
  <si>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</si>
  <si>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</si>
  <si>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</si>
  <si>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</si>
  <si>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</si>
  <si>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</si>
  <si>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</si>
  <si>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</si>
  <si>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</si>
  <si>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</si>
  <si>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</si>
  <si>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</si>
  <si>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</si>
  <si>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</si>
  <si>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</si>
  <si>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</si>
  <si>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</si>
  <si>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</si>
  <si>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</si>
  <si>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</si>
  <si>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</si>
  <si>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</si>
  <si>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</si>
  <si>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</si>
  <si>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</si>
  <si>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</si>
  <si>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</si>
  <si>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</si>
  <si>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</si>
  <si>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</si>
  <si>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</si>
  <si>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</si>
  <si>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</si>
  <si>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</si>
  <si>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</si>
  <si>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</si>
  <si>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</si>
  <si>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</si>
  <si>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</si>
  <si>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</si>
  <si>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</si>
  <si>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</si>
  <si>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</si>
  <si>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</si>
  <si>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</si>
  <si>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</si>
  <si>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</si>
  <si>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</si>
  <si>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</si>
  <si>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</si>
  <si>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</si>
  <si>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</si>
  <si>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</si>
  <si>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</si>
  <si>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</si>
  <si>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</si>
  <si>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</si>
  <si>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</si>
  <si>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</si>
  <si>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</si>
  <si>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</si>
  <si>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</si>
  <si>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</si>
  <si>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</si>
  <si>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</si>
  <si>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</si>
  <si>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</si>
  <si>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</si>
  <si>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</si>
  <si>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</si>
  <si>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</si>
  <si>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</si>
  <si>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</si>
  <si>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</si>
  <si>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</si>
  <si>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</si>
  <si>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</si>
  <si>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</si>
  <si>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</si>
  <si>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</si>
  <si>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</si>
  <si>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</si>
  <si>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</si>
  <si>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</si>
  <si>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</si>
  <si>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</si>
  <si>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</si>
  <si>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</si>
  <si>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</si>
  <si>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</si>
  <si>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</si>
  <si>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</si>
  <si>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</si>
  <si>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</si>
  <si>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</si>
  <si>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</si>
  <si>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</si>
  <si>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</si>
  <si>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</si>
  <si>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</si>
  <si>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</si>
  <si>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</si>
  <si>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</si>
  <si>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</si>
  <si>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</si>
  <si>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</si>
  <si>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</si>
  <si>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</si>
  <si>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</si>
  <si>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</si>
  <si>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</si>
  <si>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</si>
  <si>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</si>
  <si>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</si>
  <si>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</si>
  <si>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</si>
  <si>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</si>
  <si>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</si>
  <si>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</si>
  <si>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</si>
  <si>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</si>
  <si>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</si>
  <si>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</si>
  <si>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</si>
  <si>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</si>
  <si>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</si>
  <si>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</si>
  <si>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</si>
  <si>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</si>
  <si>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</si>
  <si>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</si>
  <si>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</si>
  <si>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</si>
  <si>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</si>
  <si>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</si>
  <si>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</si>
  <si>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</si>
  <si>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</si>
  <si>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</si>
  <si>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</si>
  <si>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</si>
  <si>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</si>
  <si>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</si>
  <si>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</si>
  <si>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</si>
  <si>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</si>
  <si>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</si>
  <si>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</si>
  <si>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</si>
  <si>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</si>
  <si>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</si>
  <si>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</si>
  <si>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</si>
  <si>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</si>
  <si>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</si>
  <si>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</si>
  <si>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</si>
  <si>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</si>
  <si>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</si>
  <si>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</si>
  <si>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</si>
  <si>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</si>
  <si>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</si>
  <si>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</si>
  <si>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</si>
  <si>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</si>
  <si>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</si>
  <si>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</si>
  <si>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</si>
  <si>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</si>
  <si>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</si>
  <si>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</si>
  <si>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</si>
  <si>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</si>
  <si>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</si>
  <si>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</si>
  <si>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</si>
  <si>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</si>
  <si>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</si>
  <si>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</si>
  <si>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</si>
  <si>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</si>
  <si>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</si>
  <si>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</si>
  <si>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</si>
  <si>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</si>
  <si>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</si>
  <si>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</si>
  <si>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</si>
  <si>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</si>
  <si>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</si>
  <si>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</si>
  <si>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</si>
  <si>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</si>
  <si>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</si>
  <si>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</si>
  <si>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</si>
  <si>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</si>
  <si>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</si>
  <si>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</si>
  <si>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</si>
  <si>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</si>
  <si>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</si>
  <si>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</si>
  <si>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</si>
  <si>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</si>
  <si>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</si>
  <si>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</si>
  <si>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</si>
  <si>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</si>
  <si>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</si>
  <si>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</si>
  <si>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</si>
  <si>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</si>
  <si>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</si>
  <si>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</si>
  <si>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</si>
  <si>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</si>
  <si>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</si>
  <si>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</si>
  <si>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</si>
  <si>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</si>
  <si>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</si>
  <si>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</si>
  <si>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</si>
  <si>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</si>
  <si>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</si>
  <si>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</si>
  <si>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</si>
  <si>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</si>
  <si>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</si>
  <si>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</si>
  <si>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</si>
  <si>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</si>
  <si>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</si>
  <si>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</si>
  <si>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</si>
  <si>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</si>
  <si>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</si>
  <si>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</si>
  <si>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</si>
  <si>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</si>
  <si>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</si>
  <si>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</si>
  <si>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</si>
  <si>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</si>
  <si>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</si>
  <si>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</si>
  <si>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</si>
  <si>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</si>
  <si>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</si>
  <si>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</si>
  <si>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</si>
  <si>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</si>
  <si>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</si>
  <si>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</si>
  <si>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</si>
  <si>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</si>
  <si>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</si>
  <si>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</si>
  <si>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</si>
  <si>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</si>
  <si>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</si>
  <si>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</si>
  <si>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</si>
  <si>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</si>
  <si>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</si>
  <si>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</si>
  <si>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</si>
  <si>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</si>
  <si>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</si>
  <si>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</si>
  <si>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</si>
  <si>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</si>
  <si>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</si>
  <si>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</si>
  <si>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</si>
  <si>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</si>
  <si>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</si>
  <si>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</si>
  <si>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</si>
  <si>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</si>
  <si>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</si>
  <si>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</si>
  <si>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</si>
  <si>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</si>
  <si>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</si>
  <si>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</si>
  <si>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</si>
  <si>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</si>
  <si>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</si>
  <si>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</si>
  <si>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</si>
  <si>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</si>
  <si>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</si>
  <si>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</si>
  <si>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</si>
  <si>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</si>
  <si>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</si>
  <si>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</si>
  <si>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</si>
  <si>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</si>
  <si>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</si>
  <si>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</si>
  <si>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</si>
  <si>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</si>
  <si>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</si>
  <si>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</si>
  <si>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</si>
  <si>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</si>
  <si>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</si>
  <si>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</si>
  <si>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</si>
  <si>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</si>
  <si>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</si>
  <si>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</si>
  <si>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</si>
  <si>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</si>
  <si>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</si>
  <si>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</si>
  <si>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</si>
  <si>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</si>
  <si>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</si>
  <si>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</si>
  <si>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</si>
  <si>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</si>
  <si>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</si>
  <si>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</si>
  <si>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</si>
  <si>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</si>
  <si>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</si>
  <si>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</si>
  <si>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</si>
  <si>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</si>
  <si>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</si>
  <si>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</si>
  <si>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</si>
  <si>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</si>
  <si>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</si>
  <si>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</si>
  <si>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</si>
  <si>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</si>
  <si>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</si>
  <si>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</si>
  <si>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</si>
  <si>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</si>
  <si>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</si>
  <si>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</si>
  <si>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</si>
  <si>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</si>
  <si>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</si>
  <si>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</si>
  <si>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</si>
  <si>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 xml:space="preserve">    </t>
  </si>
  <si>
    <t>ENCHILADA-QQUESO-CHORIZO</t>
  </si>
  <si>
    <t>POLLO-QUESOS-JAMONES-RES-GELATINA-CHORIZO BLANCO</t>
  </si>
  <si>
    <t>CHORIZO-LONGANIZA-QUESOS-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</si>
</sst>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17" fillId="1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99"/>
      <color rgb="FF0000FF"/>
      <color rgb="FFFFCC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85"/>
      <c r="C1" s="687" t="s">
        <v>25</v>
      </c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9" ht="16.5" thickBot="1" x14ac:dyDescent="0.3">
      <c r="B2" s="686"/>
      <c r="C2" s="3"/>
      <c r="H2" s="5"/>
      <c r="I2" s="6"/>
      <c r="J2" s="7"/>
      <c r="L2" s="8"/>
      <c r="M2" s="6"/>
      <c r="N2" s="9"/>
    </row>
    <row r="3" spans="1:19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01" t="s">
        <v>6</v>
      </c>
      <c r="Q4" s="70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03">
        <f>SUM(M5:M38)</f>
        <v>247061</v>
      </c>
      <c r="N39" s="70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04"/>
      <c r="N40" s="70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7" t="s">
        <v>11</v>
      </c>
      <c r="I52" s="708"/>
      <c r="J52" s="100"/>
      <c r="K52" s="709">
        <f>I50+L50</f>
        <v>53873.49</v>
      </c>
      <c r="L52" s="710"/>
      <c r="M52" s="711">
        <f>N39+M39</f>
        <v>419924</v>
      </c>
      <c r="N52" s="712"/>
      <c r="P52" s="34"/>
      <c r="Q52" s="9"/>
    </row>
    <row r="53" spans="1:17" ht="15.75" x14ac:dyDescent="0.25">
      <c r="D53" s="713" t="s">
        <v>12</v>
      </c>
      <c r="E53" s="71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13" t="s">
        <v>95</v>
      </c>
      <c r="E54" s="713"/>
      <c r="F54" s="96">
        <v>-549976.4</v>
      </c>
      <c r="I54" s="714" t="s">
        <v>13</v>
      </c>
      <c r="J54" s="715"/>
      <c r="K54" s="716">
        <f>F56+F57+F58</f>
        <v>-24577.400000000023</v>
      </c>
      <c r="L54" s="71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18">
        <f>-C4</f>
        <v>0</v>
      </c>
      <c r="L56" s="71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6" t="s">
        <v>18</v>
      </c>
      <c r="E58" s="697"/>
      <c r="F58" s="113">
        <v>567389.35</v>
      </c>
      <c r="I58" s="698" t="s">
        <v>97</v>
      </c>
      <c r="J58" s="699"/>
      <c r="K58" s="700">
        <f>K54+K56</f>
        <v>-24577.400000000023</v>
      </c>
      <c r="L58" s="70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1" t="s">
        <v>597</v>
      </c>
      <c r="J76" s="78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3"/>
      <c r="J77" s="78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48"/>
      <c r="K81" s="1"/>
      <c r="L81" s="97"/>
      <c r="M81" s="3"/>
      <c r="N81" s="1"/>
    </row>
    <row r="82" spans="1:14" ht="18.75" x14ac:dyDescent="0.3">
      <c r="A82" s="435"/>
      <c r="B82" s="780" t="s">
        <v>595</v>
      </c>
      <c r="C82" s="78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751" t="s">
        <v>451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322" t="s">
        <v>217</v>
      </c>
      <c r="R4" s="750"/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38"/>
      <c r="X5" s="73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4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4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46"/>
      <c r="X25" s="74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46"/>
      <c r="X26" s="74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39"/>
      <c r="X27" s="740"/>
      <c r="Y27" s="74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40"/>
      <c r="X28" s="740"/>
      <c r="Y28" s="74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30">
        <f>SUM(M5:M35)</f>
        <v>2220612.02</v>
      </c>
      <c r="N36" s="732">
        <f>SUM(N5:N35)</f>
        <v>833865</v>
      </c>
      <c r="O36" s="276"/>
      <c r="P36" s="277">
        <v>0</v>
      </c>
      <c r="Q36" s="77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31"/>
      <c r="N37" s="733"/>
      <c r="O37" s="276"/>
      <c r="P37" s="277">
        <v>0</v>
      </c>
      <c r="Q37" s="777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78">
        <f>M36+N36</f>
        <v>3054477.02</v>
      </c>
      <c r="N39" s="77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7" t="s">
        <v>11</v>
      </c>
      <c r="I68" s="708"/>
      <c r="J68" s="100"/>
      <c r="K68" s="709">
        <f>I66+L66</f>
        <v>314868.39999999997</v>
      </c>
      <c r="L68" s="736"/>
      <c r="M68" s="272"/>
      <c r="N68" s="272"/>
      <c r="P68" s="34"/>
      <c r="Q68" s="13"/>
    </row>
    <row r="69" spans="1:17" x14ac:dyDescent="0.25">
      <c r="D69" s="713" t="s">
        <v>12</v>
      </c>
      <c r="E69" s="713"/>
      <c r="F69" s="312">
        <f>F66-K68-C66</f>
        <v>1594593.8500000003</v>
      </c>
      <c r="I69" s="102"/>
      <c r="J69" s="103"/>
    </row>
    <row r="70" spans="1:17" ht="18.75" x14ac:dyDescent="0.3">
      <c r="D70" s="737" t="s">
        <v>95</v>
      </c>
      <c r="E70" s="737"/>
      <c r="F70" s="111">
        <v>-1360260.32</v>
      </c>
      <c r="I70" s="714" t="s">
        <v>13</v>
      </c>
      <c r="J70" s="715"/>
      <c r="K70" s="716">
        <f>F72+F73+F74</f>
        <v>1938640.11</v>
      </c>
      <c r="L70" s="71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18">
        <f>-C4</f>
        <v>-1266568.45</v>
      </c>
      <c r="L72" s="71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6" t="s">
        <v>18</v>
      </c>
      <c r="E74" s="697"/>
      <c r="F74" s="113">
        <v>1792817.68</v>
      </c>
      <c r="I74" s="698" t="s">
        <v>198</v>
      </c>
      <c r="J74" s="699"/>
      <c r="K74" s="700">
        <f>K70+K72</f>
        <v>672071.66000000015</v>
      </c>
      <c r="L74" s="70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4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5" t="s">
        <v>594</v>
      </c>
      <c r="J83" s="786"/>
    </row>
    <row r="84" spans="1:14" ht="19.5" thickBot="1" x14ac:dyDescent="0.35">
      <c r="A84" s="514" t="s">
        <v>598</v>
      </c>
      <c r="B84" s="515"/>
      <c r="C84" s="516"/>
      <c r="D84" s="491"/>
      <c r="I84" s="787"/>
      <c r="J84" s="78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751" t="s">
        <v>620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322" t="s">
        <v>217</v>
      </c>
      <c r="R4" s="750"/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38"/>
      <c r="X5" s="73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4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4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46"/>
      <c r="X25" s="74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46"/>
      <c r="X26" s="74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39"/>
      <c r="X27" s="740"/>
      <c r="Y27" s="74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40"/>
      <c r="X28" s="740"/>
      <c r="Y28" s="74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30">
        <f>SUM(M5:M40)</f>
        <v>2479367.6100000003</v>
      </c>
      <c r="N41" s="730">
        <f>SUM(N5:N40)</f>
        <v>1195667</v>
      </c>
      <c r="P41" s="506">
        <f>SUM(P5:P40)</f>
        <v>4355326.74</v>
      </c>
      <c r="Q41" s="789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31"/>
      <c r="N42" s="731"/>
      <c r="P42" s="34"/>
      <c r="Q42" s="790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1">
        <f>M41+N41</f>
        <v>3675034.6100000003</v>
      </c>
      <c r="N45" s="792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7" t="s">
        <v>11</v>
      </c>
      <c r="I70" s="708"/>
      <c r="J70" s="100"/>
      <c r="K70" s="709">
        <f>I68+L68</f>
        <v>428155.54000000004</v>
      </c>
      <c r="L70" s="736"/>
      <c r="M70" s="272"/>
      <c r="N70" s="272"/>
      <c r="P70" s="34"/>
      <c r="Q70" s="13"/>
    </row>
    <row r="71" spans="1:17" x14ac:dyDescent="0.25">
      <c r="D71" s="713" t="s">
        <v>12</v>
      </c>
      <c r="E71" s="713"/>
      <c r="F71" s="312">
        <f>F68-K70-C68</f>
        <v>1631087.67</v>
      </c>
      <c r="I71" s="102"/>
      <c r="J71" s="103"/>
      <c r="P71" s="34"/>
    </row>
    <row r="72" spans="1:17" ht="18.75" x14ac:dyDescent="0.3">
      <c r="D72" s="737" t="s">
        <v>95</v>
      </c>
      <c r="E72" s="737"/>
      <c r="F72" s="111">
        <v>-1884975.46</v>
      </c>
      <c r="I72" s="714" t="s">
        <v>13</v>
      </c>
      <c r="J72" s="715"/>
      <c r="K72" s="716">
        <f>F74+F75+F76</f>
        <v>1777829.89</v>
      </c>
      <c r="L72" s="71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18">
        <f>-C4</f>
        <v>-1792817.68</v>
      </c>
      <c r="L74" s="71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6" t="s">
        <v>18</v>
      </c>
      <c r="E76" s="697"/>
      <c r="F76" s="113">
        <v>2112071.92</v>
      </c>
      <c r="I76" s="698" t="s">
        <v>854</v>
      </c>
      <c r="J76" s="699"/>
      <c r="K76" s="700">
        <f>K72+K74</f>
        <v>-14987.790000000037</v>
      </c>
      <c r="L76" s="70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4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5" t="s">
        <v>594</v>
      </c>
      <c r="J93" s="786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7"/>
      <c r="J94" s="78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3">
        <f>SUM(D106:D129)</f>
        <v>759581.99999999988</v>
      </c>
      <c r="D130" s="794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99" t="s">
        <v>752</v>
      </c>
      <c r="G2" s="800"/>
      <c r="H2" s="801"/>
    </row>
    <row r="3" spans="2:8" ht="27.75" customHeight="1" thickBot="1" x14ac:dyDescent="0.3">
      <c r="B3" s="796" t="s">
        <v>748</v>
      </c>
      <c r="C3" s="797"/>
      <c r="D3" s="798"/>
      <c r="F3" s="802"/>
      <c r="G3" s="803"/>
      <c r="H3" s="804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5">
        <f>SUM(H5:H10)</f>
        <v>334337</v>
      </c>
      <c r="H11" s="806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09" t="s">
        <v>750</v>
      </c>
      <c r="D15" s="807">
        <f>D11-D13</f>
        <v>-69877</v>
      </c>
    </row>
    <row r="16" spans="2:8" ht="18.75" customHeight="1" thickBot="1" x14ac:dyDescent="0.3">
      <c r="C16" s="810"/>
      <c r="D16" s="808"/>
    </row>
    <row r="17" spans="3:4" ht="18.75" x14ac:dyDescent="0.3">
      <c r="C17" s="795" t="s">
        <v>753</v>
      </c>
      <c r="D17" s="79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751" t="s">
        <v>754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556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2" t="s">
        <v>2</v>
      </c>
      <c r="F4" s="693"/>
      <c r="H4" s="694" t="s">
        <v>3</v>
      </c>
      <c r="I4" s="695"/>
      <c r="J4" s="559"/>
      <c r="K4" s="565"/>
      <c r="L4" s="566"/>
      <c r="M4" s="21" t="s">
        <v>4</v>
      </c>
      <c r="N4" s="22" t="s">
        <v>5</v>
      </c>
      <c r="P4" s="729"/>
      <c r="Q4" s="322" t="s">
        <v>217</v>
      </c>
      <c r="R4" s="750"/>
      <c r="U4" s="34"/>
      <c r="V4" s="128"/>
      <c r="W4" s="811"/>
      <c r="X4" s="81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1"/>
      <c r="X5" s="81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44"/>
      <c r="X21" s="74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45"/>
      <c r="X23" s="74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45"/>
      <c r="X24" s="74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46"/>
      <c r="X25" s="74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46"/>
      <c r="X26" s="74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39"/>
      <c r="X27" s="740"/>
      <c r="Y27" s="74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40"/>
      <c r="X28" s="740"/>
      <c r="Y28" s="74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0">
        <f>SUM(M5:M40)</f>
        <v>1509924.1</v>
      </c>
      <c r="N41" s="730">
        <f>SUM(N5:N40)</f>
        <v>1012291</v>
      </c>
      <c r="P41" s="506">
        <f>SUM(P5:P40)</f>
        <v>4043205.8900000006</v>
      </c>
      <c r="Q41" s="789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31"/>
      <c r="N42" s="731"/>
      <c r="P42" s="34"/>
      <c r="Q42" s="79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1">
        <f>M41+N41</f>
        <v>2522215.1</v>
      </c>
      <c r="N45" s="79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7" t="s">
        <v>11</v>
      </c>
      <c r="I63" s="708"/>
      <c r="J63" s="562"/>
      <c r="K63" s="817">
        <f>I61+L61</f>
        <v>340912.75</v>
      </c>
      <c r="L63" s="818"/>
      <c r="M63" s="272"/>
      <c r="N63" s="272"/>
      <c r="P63" s="34"/>
      <c r="Q63" s="13"/>
    </row>
    <row r="64" spans="1:17" x14ac:dyDescent="0.25">
      <c r="D64" s="713" t="s">
        <v>12</v>
      </c>
      <c r="E64" s="713"/>
      <c r="F64" s="312">
        <f>F61-K63-C61</f>
        <v>1458827.53</v>
      </c>
      <c r="I64" s="102"/>
      <c r="J64" s="563"/>
    </row>
    <row r="65" spans="2:17" ht="18.75" x14ac:dyDescent="0.3">
      <c r="D65" s="737" t="s">
        <v>95</v>
      </c>
      <c r="E65" s="737"/>
      <c r="F65" s="111">
        <v>-1572197.3</v>
      </c>
      <c r="I65" s="714" t="s">
        <v>13</v>
      </c>
      <c r="J65" s="715"/>
      <c r="K65" s="716">
        <f>F67+F68+F69</f>
        <v>2392765.5300000003</v>
      </c>
      <c r="L65" s="716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3">
        <f>-C4</f>
        <v>-2112071.92</v>
      </c>
      <c r="L67" s="71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6" t="s">
        <v>18</v>
      </c>
      <c r="E69" s="697"/>
      <c r="F69" s="113">
        <v>2546982.16</v>
      </c>
      <c r="I69" s="814" t="s">
        <v>198</v>
      </c>
      <c r="J69" s="815"/>
      <c r="K69" s="816">
        <f>K65+K67</f>
        <v>280693.61000000034</v>
      </c>
      <c r="L69" s="81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7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48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5" t="s">
        <v>594</v>
      </c>
      <c r="J74" s="786"/>
    </row>
    <row r="75" spans="1:14" ht="19.5" thickBot="1" x14ac:dyDescent="0.35">
      <c r="A75" s="456"/>
      <c r="B75" s="653"/>
      <c r="C75" s="233"/>
      <c r="D75" s="654"/>
      <c r="E75" s="520"/>
      <c r="F75" s="111"/>
      <c r="I75" s="787"/>
      <c r="J75" s="788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1" t="s">
        <v>806</v>
      </c>
      <c r="B89" s="822"/>
      <c r="C89" s="822"/>
      <c r="E89"/>
      <c r="F89" s="111"/>
      <c r="I89"/>
      <c r="J89" s="194"/>
      <c r="M89"/>
      <c r="N89"/>
    </row>
    <row r="90" spans="1:14" ht="18.75" x14ac:dyDescent="0.3">
      <c r="A90" s="454"/>
      <c r="B90" s="823" t="s">
        <v>807</v>
      </c>
      <c r="C90" s="82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19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0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D19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5"/>
      <c r="C1" s="751" t="s">
        <v>884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8" ht="16.5" thickBot="1" x14ac:dyDescent="0.3">
      <c r="B2" s="686"/>
      <c r="C2" s="3"/>
      <c r="H2" s="5"/>
      <c r="I2" s="6"/>
      <c r="J2" s="7"/>
      <c r="L2" s="8"/>
      <c r="M2" s="6"/>
      <c r="N2" s="9"/>
    </row>
    <row r="3" spans="1:18" ht="21.75" thickBot="1" x14ac:dyDescent="0.35">
      <c r="B3" s="689" t="s">
        <v>0</v>
      </c>
      <c r="C3" s="690"/>
      <c r="D3" s="10"/>
      <c r="E3" s="556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2" t="s">
        <v>2</v>
      </c>
      <c r="F4" s="693"/>
      <c r="H4" s="694" t="s">
        <v>3</v>
      </c>
      <c r="I4" s="695"/>
      <c r="J4" s="559"/>
      <c r="K4" s="565"/>
      <c r="L4" s="566"/>
      <c r="M4" s="21" t="s">
        <v>4</v>
      </c>
      <c r="N4" s="22" t="s">
        <v>5</v>
      </c>
      <c r="P4" s="729"/>
      <c r="Q4" s="322" t="s">
        <v>217</v>
      </c>
      <c r="R4" s="75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30">
        <f>SUM(M5:M40)</f>
        <v>1737024</v>
      </c>
      <c r="N41" s="730">
        <f>SUM(N5:N40)</f>
        <v>1314313</v>
      </c>
      <c r="P41" s="506">
        <f>SUM(P5:P40)</f>
        <v>3810957.55</v>
      </c>
      <c r="Q41" s="78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31"/>
      <c r="N42" s="731"/>
      <c r="P42" s="34"/>
      <c r="Q42" s="79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1">
        <f>M41+N41</f>
        <v>3051337</v>
      </c>
      <c r="N45" s="79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7" t="s">
        <v>11</v>
      </c>
      <c r="I69" s="708"/>
      <c r="J69" s="562"/>
      <c r="K69" s="817">
        <f>I67+L67</f>
        <v>534683.29</v>
      </c>
      <c r="L69" s="818"/>
      <c r="M69" s="272"/>
      <c r="N69" s="272"/>
      <c r="P69" s="34"/>
      <c r="Q69" s="13"/>
    </row>
    <row r="70" spans="1:17" x14ac:dyDescent="0.25">
      <c r="D70" s="713" t="s">
        <v>12</v>
      </c>
      <c r="E70" s="713"/>
      <c r="F70" s="312">
        <f>F67-K69-C67</f>
        <v>1683028.8699999999</v>
      </c>
      <c r="I70" s="102"/>
      <c r="J70" s="563"/>
    </row>
    <row r="71" spans="1:17" ht="18.75" x14ac:dyDescent="0.3">
      <c r="D71" s="737" t="s">
        <v>95</v>
      </c>
      <c r="E71" s="737"/>
      <c r="F71" s="111">
        <v>-2122394.9</v>
      </c>
      <c r="I71" s="714" t="s">
        <v>13</v>
      </c>
      <c r="J71" s="715"/>
      <c r="K71" s="716">
        <f>F73+F74+F75</f>
        <v>2167293.46</v>
      </c>
      <c r="L71" s="71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3">
        <f>-C4</f>
        <v>-2546982.16</v>
      </c>
      <c r="L73" s="716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6" t="s">
        <v>18</v>
      </c>
      <c r="E75" s="697"/>
      <c r="F75" s="113">
        <v>2355426.54</v>
      </c>
      <c r="I75" s="698" t="s">
        <v>97</v>
      </c>
      <c r="J75" s="699"/>
      <c r="K75" s="700">
        <f>K71+K73</f>
        <v>-379688.70000000019</v>
      </c>
      <c r="L75" s="7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E23" sqref="E2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5" t="s">
        <v>594</v>
      </c>
      <c r="I67" s="786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7" t="s">
        <v>207</v>
      </c>
      <c r="H68" s="787"/>
      <c r="I68" s="78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G1" workbookViewId="0">
      <selection activeCell="M8" sqref="M8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5"/>
      <c r="C1" s="751" t="s">
        <v>1027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8" ht="16.5" thickBot="1" x14ac:dyDescent="0.3">
      <c r="B2" s="686"/>
      <c r="C2" s="3"/>
      <c r="H2" s="5"/>
      <c r="I2" s="6"/>
      <c r="J2" s="7"/>
      <c r="L2" s="8"/>
      <c r="M2" s="6"/>
      <c r="N2" s="9"/>
    </row>
    <row r="3" spans="1:18" ht="21.75" thickBot="1" x14ac:dyDescent="0.35">
      <c r="B3" s="689" t="s">
        <v>0</v>
      </c>
      <c r="C3" s="690"/>
      <c r="D3" s="10"/>
      <c r="E3" s="556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692" t="s">
        <v>2</v>
      </c>
      <c r="F4" s="693"/>
      <c r="H4" s="694" t="s">
        <v>3</v>
      </c>
      <c r="I4" s="695"/>
      <c r="J4" s="559"/>
      <c r="K4" s="565"/>
      <c r="L4" s="566"/>
      <c r="M4" s="21" t="s">
        <v>4</v>
      </c>
      <c r="N4" s="22" t="s">
        <v>5</v>
      </c>
      <c r="P4" s="729"/>
      <c r="Q4" s="322" t="s">
        <v>217</v>
      </c>
      <c r="R4" s="75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1029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32">
        <v>62065.5</v>
      </c>
      <c r="N5" s="33">
        <v>40005</v>
      </c>
      <c r="O5" s="664" t="s">
        <v>766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1030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1031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/>
      <c r="D8" s="42"/>
      <c r="E8" s="27">
        <v>44749</v>
      </c>
      <c r="F8" s="28"/>
      <c r="G8" s="575"/>
      <c r="H8" s="29">
        <v>44749</v>
      </c>
      <c r="I8" s="30"/>
      <c r="J8" s="43"/>
      <c r="K8" s="38"/>
      <c r="L8" s="39"/>
      <c r="M8" s="32">
        <v>0</v>
      </c>
      <c r="N8" s="33">
        <v>0</v>
      </c>
      <c r="O8" s="664"/>
      <c r="P8" s="39">
        <f t="shared" ref="P8:P40" si="1">N8+M8+L8+I8+C8</f>
        <v>0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/>
      <c r="D9" s="42"/>
      <c r="E9" s="27">
        <v>44750</v>
      </c>
      <c r="F9" s="28"/>
      <c r="G9" s="575"/>
      <c r="H9" s="29">
        <v>44750</v>
      </c>
      <c r="I9" s="30"/>
      <c r="J9" s="37"/>
      <c r="K9" s="223"/>
      <c r="L9" s="39"/>
      <c r="M9" s="32">
        <v>0</v>
      </c>
      <c r="N9" s="33">
        <v>0</v>
      </c>
      <c r="O9" s="664"/>
      <c r="P9" s="39">
        <f t="shared" si="1"/>
        <v>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44751</v>
      </c>
      <c r="C10" s="25"/>
      <c r="D10" s="40"/>
      <c r="E10" s="27">
        <v>44751</v>
      </c>
      <c r="F10" s="28"/>
      <c r="G10" s="575"/>
      <c r="H10" s="29">
        <v>44751</v>
      </c>
      <c r="I10" s="30"/>
      <c r="J10" s="37"/>
      <c r="K10" s="167"/>
      <c r="L10" s="45"/>
      <c r="M10" s="32">
        <v>0</v>
      </c>
      <c r="N10" s="33">
        <v>0</v>
      </c>
      <c r="O10" s="664"/>
      <c r="P10" s="39">
        <f>N10+M10+L10+I10+C10</f>
        <v>0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44752</v>
      </c>
      <c r="C11" s="25"/>
      <c r="D11" s="35"/>
      <c r="E11" s="27">
        <v>44752</v>
      </c>
      <c r="F11" s="28"/>
      <c r="G11" s="575"/>
      <c r="H11" s="29">
        <v>44752</v>
      </c>
      <c r="I11" s="30"/>
      <c r="J11" s="43"/>
      <c r="K11" s="168"/>
      <c r="L11" s="39"/>
      <c r="M11" s="32">
        <v>0</v>
      </c>
      <c r="N11" s="33">
        <v>0</v>
      </c>
      <c r="O11" s="664"/>
      <c r="P11" s="39">
        <f t="shared" si="1"/>
        <v>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/>
      <c r="D12" s="35"/>
      <c r="E12" s="27">
        <v>44753</v>
      </c>
      <c r="F12" s="28"/>
      <c r="G12" s="575"/>
      <c r="H12" s="29">
        <v>44753</v>
      </c>
      <c r="I12" s="30"/>
      <c r="J12" s="37"/>
      <c r="K12" s="169"/>
      <c r="L12" s="39"/>
      <c r="M12" s="32">
        <v>0</v>
      </c>
      <c r="N12" s="33">
        <v>0</v>
      </c>
      <c r="O12" s="664"/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/>
      <c r="D13" s="42"/>
      <c r="E13" s="27">
        <v>44754</v>
      </c>
      <c r="F13" s="28"/>
      <c r="G13" s="575"/>
      <c r="H13" s="29">
        <v>44754</v>
      </c>
      <c r="I13" s="30"/>
      <c r="J13" s="37"/>
      <c r="K13" s="38"/>
      <c r="L13" s="39"/>
      <c r="M13" s="32">
        <v>0</v>
      </c>
      <c r="N13" s="33">
        <v>0</v>
      </c>
      <c r="O13" s="664"/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/>
      <c r="D14" s="40" t="s">
        <v>1028</v>
      </c>
      <c r="E14" s="27">
        <v>44755</v>
      </c>
      <c r="F14" s="28"/>
      <c r="G14" s="575"/>
      <c r="H14" s="29">
        <v>44755</v>
      </c>
      <c r="I14" s="30"/>
      <c r="J14" s="37"/>
      <c r="K14" s="38"/>
      <c r="L14" s="39"/>
      <c r="M14" s="32">
        <v>0</v>
      </c>
      <c r="N14" s="33">
        <v>0</v>
      </c>
      <c r="O14" s="825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/>
      <c r="D15" s="40"/>
      <c r="E15" s="27">
        <v>44756</v>
      </c>
      <c r="F15" s="28"/>
      <c r="G15" s="575"/>
      <c r="H15" s="29">
        <v>44756</v>
      </c>
      <c r="I15" s="30"/>
      <c r="J15" s="37"/>
      <c r="K15" s="38"/>
      <c r="L15" s="39"/>
      <c r="M15" s="32">
        <v>0</v>
      </c>
      <c r="N15" s="33">
        <v>0</v>
      </c>
      <c r="O15" s="664"/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/>
      <c r="D16" s="35"/>
      <c r="E16" s="27">
        <v>44757</v>
      </c>
      <c r="F16" s="28"/>
      <c r="G16" s="575"/>
      <c r="H16" s="29">
        <v>44757</v>
      </c>
      <c r="I16" s="30"/>
      <c r="J16" s="37"/>
      <c r="K16" s="169"/>
      <c r="L16" s="9"/>
      <c r="M16" s="32">
        <v>0</v>
      </c>
      <c r="N16" s="33">
        <v>0</v>
      </c>
      <c r="O16" s="664"/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/>
      <c r="D17" s="42"/>
      <c r="E17" s="27">
        <v>44758</v>
      </c>
      <c r="F17" s="28"/>
      <c r="G17" s="575"/>
      <c r="H17" s="29">
        <v>44758</v>
      </c>
      <c r="I17" s="30"/>
      <c r="J17" s="37"/>
      <c r="K17" s="38"/>
      <c r="L17" s="45"/>
      <c r="M17" s="32">
        <v>0</v>
      </c>
      <c r="N17" s="33">
        <v>0</v>
      </c>
      <c r="O17" s="664"/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O18" s="664"/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O19" s="664"/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O20" s="664"/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O21" s="664"/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O22" s="664"/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O23" s="664"/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O24" s="664"/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/>
      <c r="K34" s="570"/>
      <c r="L34" s="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0">
        <f>SUM(M5:M40)</f>
        <v>121857.5</v>
      </c>
      <c r="N41" s="730">
        <f>SUM(N5:N40)</f>
        <v>92617</v>
      </c>
      <c r="P41" s="506">
        <f>SUM(P5:P40)</f>
        <v>304266</v>
      </c>
      <c r="Q41" s="789">
        <f>SUM(Q5:Q40)</f>
        <v>0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31"/>
      <c r="N42" s="731"/>
      <c r="P42" s="34"/>
      <c r="Q42" s="790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1">
        <f>M41+N41</f>
        <v>214474.5</v>
      </c>
      <c r="N45" s="792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78904</v>
      </c>
      <c r="D67" s="88"/>
      <c r="E67" s="91" t="s">
        <v>8</v>
      </c>
      <c r="F67" s="90">
        <f>SUM(F5:F60)</f>
        <v>302400</v>
      </c>
      <c r="G67" s="576"/>
      <c r="H67" s="91" t="s">
        <v>9</v>
      </c>
      <c r="I67" s="92">
        <f>SUM(I5:I60)</f>
        <v>10887.5</v>
      </c>
      <c r="J67" s="93"/>
      <c r="K67" s="94" t="s">
        <v>10</v>
      </c>
      <c r="L67" s="95">
        <f>SUM(L5:L65)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7" t="s">
        <v>11</v>
      </c>
      <c r="I69" s="708"/>
      <c r="J69" s="562"/>
      <c r="K69" s="817">
        <f>I67+L67</f>
        <v>10887.5</v>
      </c>
      <c r="L69" s="818"/>
      <c r="M69" s="272"/>
      <c r="N69" s="272"/>
      <c r="P69" s="34"/>
      <c r="Q69" s="13"/>
    </row>
    <row r="70" spans="1:17" x14ac:dyDescent="0.25">
      <c r="D70" s="713" t="s">
        <v>12</v>
      </c>
      <c r="E70" s="713"/>
      <c r="F70" s="312">
        <f>F67-K69-C67</f>
        <v>212608.5</v>
      </c>
      <c r="I70" s="102"/>
      <c r="J70" s="563"/>
    </row>
    <row r="71" spans="1:17" ht="18.75" x14ac:dyDescent="0.3">
      <c r="D71" s="737" t="s">
        <v>95</v>
      </c>
      <c r="E71" s="737"/>
      <c r="F71" s="111">
        <v>0</v>
      </c>
      <c r="I71" s="714" t="s">
        <v>13</v>
      </c>
      <c r="J71" s="715"/>
      <c r="K71" s="716">
        <f>F73+F74+F75</f>
        <v>2568035.04</v>
      </c>
      <c r="L71" s="71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212608.5</v>
      </c>
      <c r="H73" s="558"/>
      <c r="I73" s="108" t="s">
        <v>15</v>
      </c>
      <c r="J73" s="109"/>
      <c r="K73" s="813">
        <f>-C4</f>
        <v>-2355426.54</v>
      </c>
      <c r="L73" s="716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96" t="s">
        <v>18</v>
      </c>
      <c r="E75" s="697"/>
      <c r="F75" s="113">
        <v>2355426.54</v>
      </c>
      <c r="I75" s="698" t="s">
        <v>97</v>
      </c>
      <c r="J75" s="699"/>
      <c r="K75" s="700">
        <f>K71+K73</f>
        <v>212608.5</v>
      </c>
      <c r="L75" s="7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R3:R4"/>
    <mergeCell ref="E4:F4"/>
    <mergeCell ref="H4:I4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5" t="s">
        <v>594</v>
      </c>
      <c r="I67" s="786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7" t="s">
        <v>207</v>
      </c>
      <c r="H68" s="787"/>
      <c r="I68" s="78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687" t="s">
        <v>208</v>
      </c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286" t="s">
        <v>209</v>
      </c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38"/>
      <c r="X5" s="73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4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4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46"/>
      <c r="X25" s="74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46"/>
      <c r="X26" s="74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39"/>
      <c r="X27" s="740"/>
      <c r="Y27" s="74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40"/>
      <c r="X28" s="740"/>
      <c r="Y28" s="74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30">
        <f>SUM(M5:M35)</f>
        <v>321168.83</v>
      </c>
      <c r="N36" s="732">
        <f>SUM(N5:N35)</f>
        <v>467016</v>
      </c>
      <c r="O36" s="276"/>
      <c r="P36" s="277">
        <v>0</v>
      </c>
      <c r="Q36" s="73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31"/>
      <c r="N37" s="733"/>
      <c r="O37" s="276"/>
      <c r="P37" s="277">
        <v>0</v>
      </c>
      <c r="Q37" s="73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7" t="s">
        <v>11</v>
      </c>
      <c r="I52" s="708"/>
      <c r="J52" s="100"/>
      <c r="K52" s="709">
        <f>I50+L50</f>
        <v>71911.59</v>
      </c>
      <c r="L52" s="736"/>
      <c r="M52" s="272"/>
      <c r="N52" s="272"/>
      <c r="P52" s="34"/>
      <c r="Q52" s="13"/>
    </row>
    <row r="53" spans="1:17" ht="16.5" thickBot="1" x14ac:dyDescent="0.3">
      <c r="D53" s="713" t="s">
        <v>12</v>
      </c>
      <c r="E53" s="713"/>
      <c r="F53" s="312">
        <f>F50-K52-C50</f>
        <v>-25952.549999999814</v>
      </c>
      <c r="I53" s="102"/>
      <c r="J53" s="103"/>
    </row>
    <row r="54" spans="1:17" ht="18.75" x14ac:dyDescent="0.3">
      <c r="D54" s="737" t="s">
        <v>95</v>
      </c>
      <c r="E54" s="737"/>
      <c r="F54" s="111">
        <v>-706888.38</v>
      </c>
      <c r="I54" s="714" t="s">
        <v>13</v>
      </c>
      <c r="J54" s="715"/>
      <c r="K54" s="716">
        <f>F56+F57+F58</f>
        <v>1308778.3500000003</v>
      </c>
      <c r="L54" s="716"/>
      <c r="M54" s="722" t="s">
        <v>211</v>
      </c>
      <c r="N54" s="723"/>
      <c r="O54" s="723"/>
      <c r="P54" s="723"/>
      <c r="Q54" s="72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5"/>
      <c r="N55" s="726"/>
      <c r="O55" s="726"/>
      <c r="P55" s="726"/>
      <c r="Q55" s="72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18">
        <f>-C4</f>
        <v>-567389.35</v>
      </c>
      <c r="L56" s="71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6" t="s">
        <v>18</v>
      </c>
      <c r="E58" s="697"/>
      <c r="F58" s="113">
        <v>2142307.62</v>
      </c>
      <c r="I58" s="698" t="s">
        <v>198</v>
      </c>
      <c r="J58" s="699"/>
      <c r="K58" s="700">
        <f>K54+K56</f>
        <v>741389.00000000035</v>
      </c>
      <c r="L58" s="7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4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687" t="s">
        <v>208</v>
      </c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322" t="s">
        <v>217</v>
      </c>
      <c r="R4" s="750"/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38"/>
      <c r="X5" s="73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4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4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46"/>
      <c r="X25" s="74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46"/>
      <c r="X26" s="74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39"/>
      <c r="X27" s="740"/>
      <c r="Y27" s="74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40"/>
      <c r="X28" s="740"/>
      <c r="Y28" s="74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30">
        <f>SUM(M5:M35)</f>
        <v>1077791.3</v>
      </c>
      <c r="N36" s="732">
        <f>SUM(N5:N35)</f>
        <v>936398</v>
      </c>
      <c r="O36" s="276"/>
      <c r="P36" s="277">
        <v>0</v>
      </c>
      <c r="Q36" s="73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31"/>
      <c r="N37" s="733"/>
      <c r="O37" s="276"/>
      <c r="P37" s="277">
        <v>0</v>
      </c>
      <c r="Q37" s="73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7" t="s">
        <v>11</v>
      </c>
      <c r="I52" s="708"/>
      <c r="J52" s="100"/>
      <c r="K52" s="709">
        <f>I50+L50</f>
        <v>90750.75</v>
      </c>
      <c r="L52" s="736"/>
      <c r="M52" s="272"/>
      <c r="N52" s="272"/>
      <c r="P52" s="34"/>
      <c r="Q52" s="13"/>
    </row>
    <row r="53" spans="1:17" ht="16.5" thickBot="1" x14ac:dyDescent="0.3">
      <c r="D53" s="713" t="s">
        <v>12</v>
      </c>
      <c r="E53" s="713"/>
      <c r="F53" s="312">
        <f>F50-K52-C50</f>
        <v>1739855.03</v>
      </c>
      <c r="I53" s="102"/>
      <c r="J53" s="103"/>
    </row>
    <row r="54" spans="1:17" ht="18.75" x14ac:dyDescent="0.3">
      <c r="D54" s="737" t="s">
        <v>95</v>
      </c>
      <c r="E54" s="737"/>
      <c r="F54" s="111">
        <v>-1567070.66</v>
      </c>
      <c r="I54" s="714" t="s">
        <v>13</v>
      </c>
      <c r="J54" s="715"/>
      <c r="K54" s="716">
        <f>F56+F57+F58</f>
        <v>703192.8600000001</v>
      </c>
      <c r="L54" s="716"/>
      <c r="M54" s="722" t="s">
        <v>211</v>
      </c>
      <c r="N54" s="723"/>
      <c r="O54" s="723"/>
      <c r="P54" s="723"/>
      <c r="Q54" s="72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5"/>
      <c r="N55" s="726"/>
      <c r="O55" s="726"/>
      <c r="P55" s="726"/>
      <c r="Q55" s="72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18">
        <f>-C4</f>
        <v>-567389.35</v>
      </c>
      <c r="L56" s="71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6" t="s">
        <v>18</v>
      </c>
      <c r="E58" s="697"/>
      <c r="F58" s="113">
        <v>754143.23</v>
      </c>
      <c r="I58" s="698" t="s">
        <v>198</v>
      </c>
      <c r="J58" s="699"/>
      <c r="K58" s="700">
        <f>K54+K56</f>
        <v>135803.51000000013</v>
      </c>
      <c r="L58" s="7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4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751" t="s">
        <v>316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322" t="s">
        <v>217</v>
      </c>
      <c r="R4" s="750"/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38"/>
      <c r="X5" s="73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4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4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46"/>
      <c r="X25" s="74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46"/>
      <c r="X26" s="74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39"/>
      <c r="X27" s="740"/>
      <c r="Y27" s="74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40"/>
      <c r="X28" s="740"/>
      <c r="Y28" s="74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30">
        <f>SUM(M5:M35)</f>
        <v>1818445.73</v>
      </c>
      <c r="N36" s="732">
        <f>SUM(N5:N35)</f>
        <v>739014</v>
      </c>
      <c r="O36" s="276"/>
      <c r="P36" s="277">
        <v>0</v>
      </c>
      <c r="Q36" s="73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31"/>
      <c r="N37" s="733"/>
      <c r="O37" s="276"/>
      <c r="P37" s="277">
        <v>0</v>
      </c>
      <c r="Q37" s="73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7" t="s">
        <v>11</v>
      </c>
      <c r="I52" s="708"/>
      <c r="J52" s="100"/>
      <c r="K52" s="709">
        <f>I50+L50</f>
        <v>158798.12</v>
      </c>
      <c r="L52" s="736"/>
      <c r="M52" s="272"/>
      <c r="N52" s="272"/>
      <c r="P52" s="34"/>
      <c r="Q52" s="13"/>
    </row>
    <row r="53" spans="1:17" x14ac:dyDescent="0.25">
      <c r="D53" s="713" t="s">
        <v>12</v>
      </c>
      <c r="E53" s="713"/>
      <c r="F53" s="312">
        <f>F50-K52-C50</f>
        <v>2078470.75</v>
      </c>
      <c r="I53" s="102"/>
      <c r="J53" s="103"/>
    </row>
    <row r="54" spans="1:17" ht="18.75" x14ac:dyDescent="0.3">
      <c r="D54" s="737" t="s">
        <v>95</v>
      </c>
      <c r="E54" s="737"/>
      <c r="F54" s="111">
        <v>-1448401.2</v>
      </c>
      <c r="I54" s="714" t="s">
        <v>13</v>
      </c>
      <c r="J54" s="715"/>
      <c r="K54" s="716">
        <f>F56+F57+F58</f>
        <v>1025960.7</v>
      </c>
      <c r="L54" s="71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18">
        <f>-C4</f>
        <v>-754143.23</v>
      </c>
      <c r="L56" s="71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6" t="s">
        <v>18</v>
      </c>
      <c r="E58" s="697"/>
      <c r="F58" s="113">
        <v>1149740.4099999999</v>
      </c>
      <c r="I58" s="698" t="s">
        <v>198</v>
      </c>
      <c r="J58" s="699"/>
      <c r="K58" s="700">
        <f>K54+K56</f>
        <v>271817.46999999997</v>
      </c>
      <c r="L58" s="7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3" t="s">
        <v>413</v>
      </c>
      <c r="C43" s="754"/>
      <c r="D43" s="754"/>
      <c r="E43" s="75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6"/>
      <c r="C44" s="757"/>
      <c r="D44" s="757"/>
      <c r="E44" s="75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59"/>
      <c r="C45" s="760"/>
      <c r="D45" s="760"/>
      <c r="E45" s="76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68" t="s">
        <v>593</v>
      </c>
      <c r="C47" s="76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0"/>
      <c r="C48" s="771"/>
      <c r="D48" s="253"/>
      <c r="E48" s="69"/>
      <c r="F48" s="137">
        <f t="shared" si="2"/>
        <v>0</v>
      </c>
      <c r="I48" s="348"/>
      <c r="J48" s="762" t="s">
        <v>414</v>
      </c>
      <c r="K48" s="763"/>
      <c r="L48" s="76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5"/>
      <c r="K49" s="766"/>
      <c r="L49" s="76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2" t="s">
        <v>594</v>
      </c>
      <c r="J50" s="77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2"/>
      <c r="J51" s="77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2"/>
      <c r="J52" s="77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2"/>
      <c r="J53" s="77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2"/>
      <c r="J54" s="77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2"/>
      <c r="J55" s="77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2"/>
      <c r="J56" s="77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2"/>
      <c r="J57" s="77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2"/>
      <c r="J58" s="77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2"/>
      <c r="J59" s="77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2"/>
      <c r="J60" s="77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2"/>
      <c r="J61" s="77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2"/>
      <c r="J62" s="77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2"/>
      <c r="J63" s="77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2"/>
      <c r="J64" s="77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2"/>
      <c r="J65" s="77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2"/>
      <c r="J66" s="77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2"/>
      <c r="J67" s="77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2"/>
      <c r="J68" s="77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2"/>
      <c r="J69" s="77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2"/>
      <c r="J70" s="77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2"/>
      <c r="J71" s="77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2"/>
      <c r="J72" s="77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2"/>
      <c r="J73" s="77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2"/>
      <c r="J74" s="77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2"/>
      <c r="J75" s="77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2"/>
      <c r="J76" s="77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2"/>
      <c r="J77" s="77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4"/>
      <c r="J78" s="77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4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5"/>
      <c r="C1" s="751" t="s">
        <v>646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68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9" t="s">
        <v>0</v>
      </c>
      <c r="C3" s="690"/>
      <c r="D3" s="10"/>
      <c r="E3" s="11"/>
      <c r="F3" s="11"/>
      <c r="H3" s="691" t="s">
        <v>26</v>
      </c>
      <c r="I3" s="691"/>
      <c r="K3" s="165"/>
      <c r="L3" s="13"/>
      <c r="M3" s="14"/>
      <c r="P3" s="728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2" t="s">
        <v>2</v>
      </c>
      <c r="F4" s="693"/>
      <c r="H4" s="694" t="s">
        <v>3</v>
      </c>
      <c r="I4" s="695"/>
      <c r="J4" s="19"/>
      <c r="K4" s="166"/>
      <c r="L4" s="20"/>
      <c r="M4" s="21" t="s">
        <v>4</v>
      </c>
      <c r="N4" s="22" t="s">
        <v>5</v>
      </c>
      <c r="P4" s="729"/>
      <c r="Q4" s="322" t="s">
        <v>217</v>
      </c>
      <c r="R4" s="750"/>
      <c r="W4" s="738" t="s">
        <v>124</v>
      </c>
      <c r="X4" s="73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38"/>
      <c r="X5" s="73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4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4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44"/>
      <c r="X21" s="74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45"/>
      <c r="X23" s="74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45"/>
      <c r="X24" s="74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46"/>
      <c r="X25" s="74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46"/>
      <c r="X26" s="74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39"/>
      <c r="X27" s="740"/>
      <c r="Y27" s="74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40"/>
      <c r="X28" s="740"/>
      <c r="Y28" s="74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30">
        <f>SUM(M5:M35)</f>
        <v>2143864.4900000002</v>
      </c>
      <c r="N36" s="732">
        <f>SUM(N5:N35)</f>
        <v>791108</v>
      </c>
      <c r="O36" s="276"/>
      <c r="P36" s="277">
        <v>0</v>
      </c>
      <c r="Q36" s="77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31"/>
      <c r="N37" s="733"/>
      <c r="O37" s="276"/>
      <c r="P37" s="277">
        <v>0</v>
      </c>
      <c r="Q37" s="77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78">
        <f>M36+N36</f>
        <v>2934972.49</v>
      </c>
      <c r="N39" s="77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7" t="s">
        <v>11</v>
      </c>
      <c r="I52" s="708"/>
      <c r="J52" s="100"/>
      <c r="K52" s="709">
        <f>I50+L50</f>
        <v>197471.8</v>
      </c>
      <c r="L52" s="736"/>
      <c r="M52" s="272"/>
      <c r="N52" s="272"/>
      <c r="P52" s="34"/>
      <c r="Q52" s="13"/>
    </row>
    <row r="53" spans="1:17" x14ac:dyDescent="0.25">
      <c r="D53" s="713" t="s">
        <v>12</v>
      </c>
      <c r="E53" s="713"/>
      <c r="F53" s="312">
        <f>F50-K52-C50</f>
        <v>2057786.11</v>
      </c>
      <c r="I53" s="102"/>
      <c r="J53" s="103"/>
    </row>
    <row r="54" spans="1:17" ht="18.75" x14ac:dyDescent="0.3">
      <c r="D54" s="737" t="s">
        <v>95</v>
      </c>
      <c r="E54" s="737"/>
      <c r="F54" s="111">
        <v>-1702928.14</v>
      </c>
      <c r="I54" s="714" t="s">
        <v>13</v>
      </c>
      <c r="J54" s="715"/>
      <c r="K54" s="716">
        <f>F56+F57+F58</f>
        <v>1147965.3400000003</v>
      </c>
      <c r="L54" s="71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18">
        <f>-C4</f>
        <v>-1149740.4099999999</v>
      </c>
      <c r="L56" s="71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6" t="s">
        <v>18</v>
      </c>
      <c r="E58" s="697"/>
      <c r="F58" s="113">
        <v>1266568.45</v>
      </c>
      <c r="I58" s="698" t="s">
        <v>97</v>
      </c>
      <c r="J58" s="699"/>
      <c r="K58" s="700">
        <f>K54+K56</f>
        <v>-1775.0699999995995</v>
      </c>
      <c r="L58" s="7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2022-07-14T20:53:50Z</dcterms:modified>
</cp:coreProperties>
</file>