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   PERNIL    FR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   CUERO   EN   COMBO   " sheetId="195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4" i="38"/>
  <c r="Q9" i="38"/>
  <c r="Q6" i="38" l="1"/>
  <c r="Q5" i="38"/>
  <c r="H99" i="38" l="1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F9" i="208"/>
  <c r="F78" i="208" s="1"/>
  <c r="B9" i="208"/>
  <c r="E83" i="208" l="1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F36" i="16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10" i="54" l="1"/>
  <c r="F9" i="54"/>
  <c r="J9" i="65" l="1"/>
  <c r="J10" i="11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78" i="20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3" i="117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E56" i="117"/>
  <c r="G5" i="117"/>
  <c r="H5" i="117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F32" i="130" l="1"/>
  <c r="H5" i="130"/>
  <c r="Q41" i="161"/>
  <c r="S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5" i="38"/>
  <c r="T105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2" i="38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<sst xmlns="http://schemas.openxmlformats.org/spreadsheetml/2006/main" count="2677" uniqueCount="316">
  <si>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</si>
  <si>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</si>
  <si>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</si>
  <si>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</si>
  <si>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</si>
  <si>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</si>
  <si>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</si>
  <si>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</si>
  <si>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</si>
  <si>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</si>
  <si>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</si>
  <si>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</si>
  <si>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</si>
  <si>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</si>
  <si>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</si>
  <si>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</si>
  <si>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</si>
  <si>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</si>
  <si>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</si>
  <si>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</si>
  <si>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</si>
  <si>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</si>
  <si>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</si>
  <si>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</si>
  <si>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</si>
  <si>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</si>
  <si>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</si>
  <si>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</si>
  <si>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</si>
  <si>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</si>
  <si>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</si>
  <si>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</si>
  <si>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</si>
  <si>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</si>
  <si>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</si>
  <si>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</si>
  <si>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</si>
  <si>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</si>
  <si>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</si>
  <si>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</si>
  <si>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</si>
  <si>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</si>
  <si>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</si>
  <si>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</si>
  <si>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</si>
  <si>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</si>
  <si>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</si>
  <si>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</si>
  <si>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</si>
  <si>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</si>
  <si>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</si>
  <si>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</si>
  <si>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</si>
  <si>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</si>
  <si>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</si>
  <si>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</si>
  <si>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</si>
  <si>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</si>
  <si>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</si>
  <si>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</si>
  <si>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</si>
  <si>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</si>
  <si>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</si>
  <si>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</si>
  <si>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</si>
  <si>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</si>
  <si>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</si>
  <si>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</si>
  <si>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</si>
  <si>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</si>
  <si>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</si>
  <si>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</si>
  <si>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</si>
  <si>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</si>
  <si>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</si>
  <si>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</si>
  <si>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</si>
  <si>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</si>
  <si>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</si>
  <si>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</si>
  <si>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</si>
  <si>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</si>
  <si>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</si>
  <si>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</si>
  <si>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</si>
  <si>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</si>
  <si>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</si>
  <si>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</si>
  <si>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</si>
  <si>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</si>
  <si>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</si>
  <si>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</si>
  <si>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</si>
  <si>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</si>
  <si>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</si>
  <si>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</si>
  <si>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</si>
  <si>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</si>
  <si>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</si>
  <si>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</si>
  <si>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</si>
  <si>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</si>
  <si>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</si>
  <si>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</si>
  <si>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</si>
  <si>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</si>
  <si>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>0722 Z</t>
  </si>
  <si>
    <t>0720 Z</t>
  </si>
  <si>
    <t>0729 Z</t>
  </si>
  <si>
    <t xml:space="preserve">RYC ALIMENTOS </t>
  </si>
  <si>
    <t>PULPA NEGRA</t>
  </si>
  <si>
    <t>0806 Z</t>
  </si>
  <si>
    <t>0820 Z</t>
  </si>
  <si>
    <t>0813 Z</t>
  </si>
  <si>
    <t>0836 Z</t>
  </si>
  <si>
    <t>0857 Z</t>
  </si>
  <si>
    <t>0878 Z</t>
  </si>
  <si>
    <t>0879 Z</t>
  </si>
  <si>
    <t>0881 z</t>
  </si>
  <si>
    <t>0920 Z</t>
  </si>
  <si>
    <t>0917 Z</t>
  </si>
  <si>
    <t>0926 Z</t>
  </si>
  <si>
    <t>0938 Z</t>
  </si>
  <si>
    <t>0939 Z</t>
  </si>
  <si>
    <t>0942 Z</t>
  </si>
  <si>
    <t>0960 z</t>
  </si>
  <si>
    <t>0964 Z</t>
  </si>
  <si>
    <t>0982 Z</t>
  </si>
  <si>
    <t>0997 Z</t>
  </si>
  <si>
    <t>ESPALDILLA   S/H</t>
  </si>
  <si>
    <t>DISTRIBUIDORA PEPE</t>
  </si>
  <si>
    <t xml:space="preserve">FILETE </t>
  </si>
  <si>
    <t>PIERNA CON CUERO</t>
  </si>
  <si>
    <t>0018 A1</t>
  </si>
  <si>
    <t>ENTRADA DEL MES  DE  JUNIO 2022</t>
  </si>
  <si>
    <t>INVENTARIO      DEL MES DE   M A Y O     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</si>
  <si>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</si>
  <si>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</si>
  <si>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</si>
  <si>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</si>
  <si>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</si>
  <si>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</si>
  <si>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SESOS DE CERDO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</si>
  <si>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</si>
  <si>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</si>
  <si>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</si>
  <si>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</si>
  <si>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</si>
  <si>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</si>
  <si>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</si>
  <si>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</si>
  <si>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0083 A1</t>
  </si>
  <si>
    <t>0086 A1</t>
  </si>
  <si>
    <t>0090 A1</t>
  </si>
  <si>
    <t>0102 A1</t>
  </si>
  <si>
    <t>0108 A1</t>
  </si>
  <si>
    <t>0120 A1</t>
  </si>
  <si>
    <t>0139 A1</t>
  </si>
  <si>
    <t>0131 A1</t>
  </si>
  <si>
    <t>0135 A1</t>
  </si>
  <si>
    <t>0143 A1</t>
  </si>
  <si>
    <t>0144 A1</t>
  </si>
  <si>
    <t>0146 A1</t>
  </si>
  <si>
    <t>0153 A1</t>
  </si>
  <si>
    <t>0188 A1</t>
  </si>
  <si>
    <t>0169 A1</t>
  </si>
  <si>
    <t>0160 A1</t>
  </si>
  <si>
    <t>0161 A1</t>
  </si>
  <si>
    <t>0163 A1</t>
  </si>
  <si>
    <t>0164 a1</t>
  </si>
  <si>
    <t>0167 A1</t>
  </si>
  <si>
    <t>0165 A1</t>
  </si>
  <si>
    <t>0180 A1</t>
  </si>
  <si>
    <t>0182 A1</t>
  </si>
  <si>
    <t>0183 A1</t>
  </si>
  <si>
    <t>0186 A1</t>
  </si>
  <si>
    <t>0190 A1</t>
  </si>
  <si>
    <t>0191 A1</t>
  </si>
  <si>
    <t>0195 A1</t>
  </si>
  <si>
    <t>0203 A1</t>
  </si>
  <si>
    <t>0205 A1</t>
  </si>
  <si>
    <t>0206 A1</t>
  </si>
  <si>
    <t>0228 A1</t>
  </si>
  <si>
    <t>0207 A1</t>
  </si>
  <si>
    <t>0208 A1</t>
  </si>
  <si>
    <t>0210 A1</t>
  </si>
  <si>
    <t>0217 A1</t>
  </si>
  <si>
    <t>0218 A1</t>
  </si>
  <si>
    <t>0219 A1</t>
  </si>
  <si>
    <t>0224 A1</t>
  </si>
  <si>
    <t>0225 A1</t>
  </si>
  <si>
    <t>0226 A1</t>
  </si>
  <si>
    <t>0227 A1</t>
  </si>
  <si>
    <t>0235 A1</t>
  </si>
  <si>
    <t>0236 A1</t>
  </si>
  <si>
    <t>0237 A1</t>
  </si>
  <si>
    <t>0240 A1</t>
  </si>
  <si>
    <t>0243 A1</t>
  </si>
  <si>
    <t>0247 A1</t>
  </si>
  <si>
    <t>0249 A1</t>
  </si>
  <si>
    <t>0250 A1</t>
  </si>
  <si>
    <t>0251 A1</t>
  </si>
  <si>
    <t>0253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</si>
  <si>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</si>
  <si>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</si>
  <si>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</si>
  <si>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</si>
  <si>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</si>
  <si>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</si>
  <si>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</si>
  <si>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</si>
  <si>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</si>
  <si>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</si>
  <si>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</si>
  <si>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0275 A1</t>
  </si>
  <si>
    <t>0276 A1</t>
  </si>
  <si>
    <t>0279 a1</t>
  </si>
  <si>
    <t>0278 A1</t>
  </si>
  <si>
    <t>0279 A1</t>
  </si>
  <si>
    <t>0281 A1</t>
  </si>
  <si>
    <t>0284 A1</t>
  </si>
  <si>
    <t>0285 A1</t>
  </si>
  <si>
    <t>0286 A1</t>
  </si>
  <si>
    <t>0288 A1</t>
  </si>
  <si>
    <t>0289 A1</t>
  </si>
  <si>
    <t>0290 A1</t>
  </si>
  <si>
    <t>0292 A1</t>
  </si>
  <si>
    <t>0296 A1</t>
  </si>
  <si>
    <t>0295 A1</t>
  </si>
  <si>
    <t>0301 A1</t>
  </si>
  <si>
    <t>0302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</si>
  <si>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</si>
  <si>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</si>
  <si>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</si>
  <si>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</si>
  <si>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</si>
  <si>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</si>
  <si>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</si>
  <si>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</si>
  <si>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</si>
  <si>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</si>
  <si>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</si>
  <si>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</si>
  <si>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</si>
  <si>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</si>
  <si>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</si>
  <si>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</si>
  <si>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</si>
  <si>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</si>
  <si>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</si>
  <si>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</si>
  <si>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</si>
  <si>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</si>
  <si>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0349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</si>
  <si>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</si>
  <si>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</si>
  <si>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</si>
  <si>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</si>
  <si>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</si>
  <si>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</si>
  <si>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</si>
  <si>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</si>
  <si>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</si>
  <si>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</si>
  <si>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</si>
  <si>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</si>
  <si>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</si>
  <si>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PERNIL FRESCO</t>
  </si>
  <si>
    <t>????????????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</si>
  <si>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</si>
  <si>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</si>
  <si>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</si>
  <si>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</si>
  <si>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</si>
  <si>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</si>
  <si>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</si>
  <si>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</si>
  <si>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</si>
  <si>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</si>
  <si>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</si>
  <si>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</si>
  <si>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</si>
  <si>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</si>
  <si>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</si>
  <si>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</si>
  <si>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</si>
  <si>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</si>
  <si>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 DEL MES DE  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</si>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</sst>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81" fillId="0" borderId="33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vertical="center" wrapText="1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0" xfId="0" applyNumberFormat="1" applyFont="1" applyFill="1"/>
    <xf numFmtId="44" fontId="7" fillId="7" borderId="0" xfId="1" applyFont="1" applyFill="1"/>
    <xf numFmtId="2" fontId="7" fillId="7" borderId="5" xfId="0" applyNumberFormat="1" applyFont="1" applyFill="1" applyBorder="1" applyAlignment="1">
      <alignment horizontal="right"/>
    </xf>
    <xf numFmtId="15" fontId="7" fillId="0" borderId="0" xfId="0" applyNumberFormat="1" applyFont="1" applyFill="1" applyBorder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2" fontId="27" fillId="7" borderId="5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4" fontId="83" fillId="0" borderId="33" xfId="0" applyNumberFormat="1" applyFont="1" applyFill="1" applyBorder="1" applyAlignment="1">
      <alignment vertical="center"/>
    </xf>
    <xf numFmtId="0" fontId="7" fillId="28" borderId="0" xfId="0" applyFont="1" applyFill="1"/>
    <xf numFmtId="0" fontId="7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wrapText="1"/>
    </xf>
    <xf numFmtId="0" fontId="3" fillId="27" borderId="0" xfId="0" applyFont="1" applyFill="1" applyAlignment="1">
      <alignment horizontal="center"/>
    </xf>
    <xf numFmtId="2" fontId="86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" fontId="70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54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vertical="center"/>
    </xf>
    <xf numFmtId="1" fontId="61" fillId="0" borderId="3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82" fillId="0" borderId="33" xfId="0" applyFont="1" applyFill="1" applyBorder="1" applyAlignment="1">
      <alignment vertical="center"/>
    </xf>
    <xf numFmtId="0" fontId="6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83" fillId="0" borderId="33" xfId="0" applyNumberFormat="1" applyFont="1" applyFill="1" applyBorder="1" applyAlignment="1">
      <alignment horizontal="center" vertical="center"/>
    </xf>
    <xf numFmtId="2" fontId="83" fillId="0" borderId="33" xfId="1" applyNumberFormat="1" applyFont="1" applyFill="1" applyBorder="1" applyAlignment="1">
      <alignment horizontal="center" vertical="center"/>
    </xf>
    <xf numFmtId="4" fontId="84" fillId="0" borderId="33" xfId="0" applyNumberFormat="1" applyFont="1" applyFill="1" applyBorder="1" applyAlignment="1">
      <alignment horizontal="center"/>
    </xf>
    <xf numFmtId="0" fontId="56" fillId="0" borderId="33" xfId="0" applyFont="1" applyFill="1" applyBorder="1" applyAlignment="1">
      <alignment vertical="center"/>
    </xf>
    <xf numFmtId="167" fontId="56" fillId="0" borderId="33" xfId="0" applyNumberFormat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0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5">
                  <c:v>2058724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5">
                  <c:v>929594.30850000004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0</c:v>
                </c:pt>
                <c:pt idx="5">
                  <c:v>929594.30850000004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50.189234645286504</c:v>
                </c:pt>
                <c:pt idx="2">
                  <c:v>50.621933754035098</c:v>
                </c:pt>
                <c:pt idx="3">
                  <c:v>49.767248155684221</c:v>
                </c:pt>
                <c:pt idx="4">
                  <c:v>0.1</c:v>
                </c:pt>
                <c:pt idx="5">
                  <c:v>49.419010881444784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3" customWidth="1"/>
    <col min="13" max="13" width="14.140625" bestFit="1" customWidth="1"/>
    <col min="14" max="14" width="16" style="183" customWidth="1"/>
    <col min="15" max="15" width="16.28515625" style="532" customWidth="1"/>
    <col min="16" max="16" width="12.140625" style="95" customWidth="1"/>
    <col min="17" max="17" width="18.28515625" style="544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68" t="s">
        <v>271</v>
      </c>
      <c r="C1" s="769"/>
      <c r="D1" s="770"/>
      <c r="E1" s="771"/>
      <c r="F1" s="772"/>
      <c r="G1" s="773"/>
      <c r="H1" s="772"/>
      <c r="I1" s="774"/>
      <c r="J1" s="775"/>
      <c r="K1" s="1073" t="s">
        <v>26</v>
      </c>
      <c r="L1" s="578"/>
      <c r="M1" s="1075" t="s">
        <v>27</v>
      </c>
      <c r="N1" s="431"/>
      <c r="P1" s="97" t="s">
        <v>38</v>
      </c>
      <c r="Q1" s="1071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5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74"/>
      <c r="L2" s="579" t="s">
        <v>29</v>
      </c>
      <c r="M2" s="1076"/>
      <c r="N2" s="432" t="s">
        <v>29</v>
      </c>
      <c r="O2" s="533" t="s">
        <v>30</v>
      </c>
      <c r="P2" s="98" t="s">
        <v>39</v>
      </c>
      <c r="Q2" s="107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6">
        <f>PIERNA!E3</f>
        <v>0</v>
      </c>
      <c r="F3" s="629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80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1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9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300</v>
      </c>
      <c r="K4" s="519">
        <v>9851</v>
      </c>
      <c r="L4" s="520" t="s">
        <v>313</v>
      </c>
      <c r="M4" s="519"/>
      <c r="N4" s="529"/>
      <c r="O4" s="536">
        <v>2056891</v>
      </c>
      <c r="P4" s="994"/>
      <c r="Q4" s="842">
        <f>44546.93*20.005</f>
        <v>891161.33464999998</v>
      </c>
      <c r="R4" s="904" t="s">
        <v>314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30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9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301</v>
      </c>
      <c r="K5" s="525"/>
      <c r="L5" s="520"/>
      <c r="M5" s="519"/>
      <c r="N5" s="529"/>
      <c r="O5" s="536">
        <v>994734</v>
      </c>
      <c r="P5" s="994"/>
      <c r="Q5" s="790">
        <f>45557.88*20.445</f>
        <v>931430.85659999994</v>
      </c>
      <c r="R5" s="507" t="s">
        <v>310</v>
      </c>
      <c r="S5" s="65">
        <f>Q5+M5+K5+P5</f>
        <v>931430.85659999994</v>
      </c>
      <c r="T5" s="65">
        <f>S5/H5+0.1</f>
        <v>50.189234645286504</v>
      </c>
      <c r="U5" s="200"/>
    </row>
    <row r="6" spans="1:29" s="157" customFormat="1" ht="21.75" customHeight="1" x14ac:dyDescent="0.25">
      <c r="A6" s="100">
        <v>3</v>
      </c>
      <c r="B6" s="741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9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302</v>
      </c>
      <c r="K6" s="519"/>
      <c r="L6" s="520"/>
      <c r="M6" s="519"/>
      <c r="N6" s="529"/>
      <c r="O6" s="863">
        <v>994851</v>
      </c>
      <c r="P6" s="994"/>
      <c r="Q6" s="791">
        <f>46283.95*20.61</f>
        <v>953912.20949999988</v>
      </c>
      <c r="R6" s="565" t="s">
        <v>311</v>
      </c>
      <c r="S6" s="65">
        <f t="shared" si="0"/>
        <v>953912.20949999988</v>
      </c>
      <c r="T6" s="65">
        <f t="shared" ref="T6:T31" si="1">S6/H6+0.1</f>
        <v>50.621933754035098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9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303</v>
      </c>
      <c r="K7" s="519"/>
      <c r="L7" s="520"/>
      <c r="M7" s="519"/>
      <c r="N7" s="529"/>
      <c r="O7" s="863">
        <v>2057923</v>
      </c>
      <c r="P7" s="522"/>
      <c r="Q7" s="969">
        <f>46240.91*20.165</f>
        <v>932447.95015000005</v>
      </c>
      <c r="R7" s="904" t="s">
        <v>315</v>
      </c>
      <c r="S7" s="65">
        <f t="shared" si="0"/>
        <v>932447.95015000005</v>
      </c>
      <c r="T7" s="65">
        <f t="shared" si="1"/>
        <v>49.767248155684221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9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304</v>
      </c>
      <c r="K8" s="519"/>
      <c r="L8" s="520"/>
      <c r="M8" s="519"/>
      <c r="N8" s="521"/>
      <c r="O8" s="863"/>
      <c r="P8" s="522"/>
      <c r="Q8" s="525"/>
      <c r="R8" s="529"/>
      <c r="S8" s="65">
        <f t="shared" si="0"/>
        <v>0</v>
      </c>
      <c r="T8" s="65">
        <f t="shared" si="1"/>
        <v>0.1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30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9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305</v>
      </c>
      <c r="K9" s="519"/>
      <c r="L9" s="970"/>
      <c r="M9" s="519"/>
      <c r="N9" s="521"/>
      <c r="O9" s="524">
        <v>2058724</v>
      </c>
      <c r="P9" s="522"/>
      <c r="Q9" s="790">
        <f>45680.31*20.35</f>
        <v>929594.30850000004</v>
      </c>
      <c r="R9" s="523" t="s">
        <v>312</v>
      </c>
      <c r="S9" s="65">
        <f>Q9+M9+K9</f>
        <v>929594.30850000004</v>
      </c>
      <c r="T9" s="65">
        <f t="shared" si="1"/>
        <v>49.419010881444784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>
        <f>PIERNA!B10</f>
        <v>0</v>
      </c>
      <c r="C10" s="242">
        <f>PIERNA!C10</f>
        <v>0</v>
      </c>
      <c r="D10" s="102">
        <f>PIERNA!D10</f>
        <v>0</v>
      </c>
      <c r="E10" s="134">
        <f>PIERNA!E10</f>
        <v>0</v>
      </c>
      <c r="F10" s="629">
        <f>PIERNA!F10</f>
        <v>0</v>
      </c>
      <c r="G10" s="100">
        <f>PIERNA!G10</f>
        <v>0</v>
      </c>
      <c r="H10" s="487">
        <f>PIERNA!H10</f>
        <v>0</v>
      </c>
      <c r="I10" s="105">
        <f>PIERNA!I10</f>
        <v>0</v>
      </c>
      <c r="J10" s="754"/>
      <c r="K10" s="519"/>
      <c r="L10" s="970"/>
      <c r="M10" s="519"/>
      <c r="N10" s="521"/>
      <c r="O10" s="524"/>
      <c r="P10" s="994"/>
      <c r="Q10" s="842"/>
      <c r="R10" s="843"/>
      <c r="S10" s="65">
        <f>Q10+M10+K10</f>
        <v>0</v>
      </c>
      <c r="T10" s="65" t="e">
        <f t="shared" si="1"/>
        <v>#DIV/0!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>
        <f>PIERNA!B11</f>
        <v>0</v>
      </c>
      <c r="C11" s="242">
        <f>PIERNA!C11</f>
        <v>0</v>
      </c>
      <c r="D11" s="102">
        <f>PIERNA!D11</f>
        <v>0</v>
      </c>
      <c r="E11" s="134">
        <f>PIERNA!E11</f>
        <v>0</v>
      </c>
      <c r="F11" s="629">
        <f>PIERNA!F11</f>
        <v>0</v>
      </c>
      <c r="G11" s="100">
        <f>PIERNA!G11</f>
        <v>0</v>
      </c>
      <c r="H11" s="487">
        <f>PIERNA!H11</f>
        <v>0</v>
      </c>
      <c r="I11" s="105">
        <f>PIERNA!I11</f>
        <v>0</v>
      </c>
      <c r="J11" s="482"/>
      <c r="K11" s="519"/>
      <c r="L11" s="970"/>
      <c r="M11" s="519"/>
      <c r="N11" s="521"/>
      <c r="O11" s="535"/>
      <c r="P11" s="994"/>
      <c r="Q11" s="790"/>
      <c r="R11" s="523"/>
      <c r="S11" s="65">
        <f t="shared" si="0"/>
        <v>0</v>
      </c>
      <c r="T11" s="65" t="e">
        <f t="shared" si="1"/>
        <v>#DIV/0!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>
        <f>PIERNA!B12</f>
        <v>0</v>
      </c>
      <c r="C12" s="242">
        <f>PIERNA!C12</f>
        <v>0</v>
      </c>
      <c r="D12" s="102">
        <f>PIERNA!D12</f>
        <v>0</v>
      </c>
      <c r="E12" s="134">
        <f>PIERNA!E12</f>
        <v>0</v>
      </c>
      <c r="F12" s="629">
        <f>PIERNA!F12</f>
        <v>0</v>
      </c>
      <c r="G12" s="100">
        <f>PIERNA!G12</f>
        <v>0</v>
      </c>
      <c r="H12" s="487">
        <f>PIERNA!H12</f>
        <v>0</v>
      </c>
      <c r="I12" s="105">
        <f>PIERNA!I12</f>
        <v>0</v>
      </c>
      <c r="J12" s="482"/>
      <c r="K12" s="519"/>
      <c r="L12" s="970"/>
      <c r="M12" s="519"/>
      <c r="N12" s="521"/>
      <c r="O12" s="535"/>
      <c r="P12" s="994"/>
      <c r="Q12" s="790"/>
      <c r="R12" s="523"/>
      <c r="S12" s="65">
        <f>Q12+M12+K12</f>
        <v>0</v>
      </c>
      <c r="T12" s="65" t="e">
        <f t="shared" si="1"/>
        <v>#DIV/0!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>
        <f>PIERNA!B13</f>
        <v>0</v>
      </c>
      <c r="C13" s="242">
        <f>PIERNA!C13</f>
        <v>0</v>
      </c>
      <c r="D13" s="102">
        <f>PIERNA!D13</f>
        <v>0</v>
      </c>
      <c r="E13" s="134">
        <f>PIERNA!E13</f>
        <v>0</v>
      </c>
      <c r="F13" s="629">
        <f>PIERNA!F13</f>
        <v>0</v>
      </c>
      <c r="G13" s="100">
        <f>PIERNA!G13</f>
        <v>0</v>
      </c>
      <c r="H13" s="487">
        <f>PIERNA!H13</f>
        <v>0</v>
      </c>
      <c r="I13" s="105">
        <f>PIERNA!I13</f>
        <v>0</v>
      </c>
      <c r="J13" s="526"/>
      <c r="K13" s="519"/>
      <c r="L13" s="970"/>
      <c r="M13" s="519"/>
      <c r="N13" s="521"/>
      <c r="O13" s="535"/>
      <c r="P13" s="994"/>
      <c r="Q13" s="525"/>
      <c r="R13" s="523"/>
      <c r="S13" s="65">
        <f t="shared" si="0"/>
        <v>0</v>
      </c>
      <c r="T13" s="65" t="e">
        <f t="shared" si="1"/>
        <v>#DIV/0!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>
        <f>PIERNA!B14</f>
        <v>0</v>
      </c>
      <c r="C14" s="242">
        <f>PIERNA!C14</f>
        <v>0</v>
      </c>
      <c r="D14" s="102">
        <f>PIERNA!D14</f>
        <v>0</v>
      </c>
      <c r="E14" s="134">
        <f>PIERNA!E14</f>
        <v>0</v>
      </c>
      <c r="F14" s="629">
        <f>PIERNA!F14</f>
        <v>0</v>
      </c>
      <c r="G14" s="100">
        <f>PIERNA!G14</f>
        <v>0</v>
      </c>
      <c r="H14" s="487">
        <f>PIERNA!H14</f>
        <v>0</v>
      </c>
      <c r="I14" s="105">
        <f>PIERNA!I14</f>
        <v>0</v>
      </c>
      <c r="J14" s="482"/>
      <c r="K14" s="519"/>
      <c r="L14" s="970"/>
      <c r="M14" s="519"/>
      <c r="N14" s="521"/>
      <c r="O14" s="524"/>
      <c r="P14" s="994"/>
      <c r="Q14" s="525"/>
      <c r="R14" s="905"/>
      <c r="S14" s="65">
        <f>Q14+M14+K14</f>
        <v>0</v>
      </c>
      <c r="T14" s="65" t="e">
        <f t="shared" si="1"/>
        <v>#DIV/0!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31">
        <f>PIERNA!B15</f>
        <v>0</v>
      </c>
      <c r="C15" s="242">
        <f>PIERNA!C15</f>
        <v>0</v>
      </c>
      <c r="D15" s="102">
        <f>PIERNA!D15</f>
        <v>0</v>
      </c>
      <c r="E15" s="134">
        <f>PIERNA!E15</f>
        <v>0</v>
      </c>
      <c r="F15" s="629">
        <f>PIERNA!F15</f>
        <v>0</v>
      </c>
      <c r="G15" s="100">
        <f>PIERNA!G15</f>
        <v>0</v>
      </c>
      <c r="H15" s="487">
        <f>PIERNA!H15</f>
        <v>0</v>
      </c>
      <c r="I15" s="105">
        <f>PIERNA!I15</f>
        <v>0</v>
      </c>
      <c r="J15" s="526"/>
      <c r="K15" s="519"/>
      <c r="L15" s="970"/>
      <c r="M15" s="519"/>
      <c r="N15" s="527"/>
      <c r="O15" s="534"/>
      <c r="P15" s="994"/>
      <c r="Q15" s="525"/>
      <c r="R15" s="528"/>
      <c r="S15" s="65">
        <f>Q15</f>
        <v>0</v>
      </c>
      <c r="T15" s="65" t="e">
        <f t="shared" si="1"/>
        <v>#DIV/0!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>
        <f>PIERNA!B16</f>
        <v>0</v>
      </c>
      <c r="C16" s="75">
        <f>PIERNA!C16</f>
        <v>0</v>
      </c>
      <c r="D16" s="102">
        <f>PIERNA!D16</f>
        <v>0</v>
      </c>
      <c r="E16" s="134">
        <f>PIERNA!E16</f>
        <v>0</v>
      </c>
      <c r="F16" s="629">
        <f>PIERNA!F16</f>
        <v>0</v>
      </c>
      <c r="G16" s="100">
        <f>PIERNA!G16</f>
        <v>0</v>
      </c>
      <c r="H16" s="487">
        <f>PIERNA!H16</f>
        <v>0</v>
      </c>
      <c r="I16" s="105">
        <f>PIERNA!I16</f>
        <v>0</v>
      </c>
      <c r="J16" s="713"/>
      <c r="K16" s="519"/>
      <c r="L16" s="970"/>
      <c r="M16" s="519"/>
      <c r="N16" s="527"/>
      <c r="O16" s="535"/>
      <c r="P16" s="522"/>
      <c r="Q16" s="790"/>
      <c r="R16" s="523"/>
      <c r="S16" s="65">
        <f t="shared" si="0"/>
        <v>0</v>
      </c>
      <c r="T16" s="65" t="e">
        <f t="shared" si="1"/>
        <v>#DIV/0!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30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29">
        <f>PIERNA!F17</f>
        <v>0</v>
      </c>
      <c r="G17" s="100">
        <f>PIERNA!G17</f>
        <v>0</v>
      </c>
      <c r="H17" s="487">
        <f>PIERNA!H17</f>
        <v>0</v>
      </c>
      <c r="I17" s="105">
        <f>PIERNA!I17</f>
        <v>0</v>
      </c>
      <c r="J17" s="482"/>
      <c r="K17" s="519"/>
      <c r="L17" s="970"/>
      <c r="M17" s="519"/>
      <c r="N17" s="527"/>
      <c r="O17" s="524"/>
      <c r="P17" s="522"/>
      <c r="Q17" s="790"/>
      <c r="R17" s="905"/>
      <c r="S17" s="65">
        <f>Q17+M17+K17</f>
        <v>0</v>
      </c>
      <c r="T17" s="65" t="e">
        <f t="shared" si="1"/>
        <v>#DIV/0!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30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29">
        <f>PIERNA!F18</f>
        <v>0</v>
      </c>
      <c r="G18" s="100">
        <f>PIERNA!G18</f>
        <v>0</v>
      </c>
      <c r="H18" s="487">
        <f>PIERNA!H18</f>
        <v>0</v>
      </c>
      <c r="I18" s="105">
        <f>PIERNA!I18</f>
        <v>0</v>
      </c>
      <c r="J18" s="482"/>
      <c r="K18" s="525"/>
      <c r="L18" s="970"/>
      <c r="M18" s="519"/>
      <c r="N18" s="527"/>
      <c r="O18" s="536"/>
      <c r="P18" s="501"/>
      <c r="Q18" s="790"/>
      <c r="R18" s="523"/>
      <c r="S18" s="65">
        <f>Q18+M18+K18</f>
        <v>0</v>
      </c>
      <c r="T18" s="65" t="e">
        <f t="shared" si="1"/>
        <v>#DIV/0!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03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29">
        <f>PIERNA!F19</f>
        <v>0</v>
      </c>
      <c r="G19" s="100">
        <f>PIERNA!G19</f>
        <v>0</v>
      </c>
      <c r="H19" s="487">
        <f>PIERNA!H19</f>
        <v>0</v>
      </c>
      <c r="I19" s="105">
        <f>PIERNA!I19</f>
        <v>0</v>
      </c>
      <c r="J19" s="805"/>
      <c r="K19" s="519"/>
      <c r="L19" s="970"/>
      <c r="M19" s="519"/>
      <c r="N19" s="521"/>
      <c r="O19" s="524"/>
      <c r="P19" s="482"/>
      <c r="Q19" s="790"/>
      <c r="R19" s="529"/>
      <c r="S19" s="65">
        <f>Q19+M19+K19</f>
        <v>0</v>
      </c>
      <c r="T19" s="65" t="e">
        <f t="shared" si="1"/>
        <v>#DIV/0!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29">
        <f>PIERNA!F20</f>
        <v>0</v>
      </c>
      <c r="G20" s="100">
        <f>PIERNA!G20</f>
        <v>0</v>
      </c>
      <c r="H20" s="487">
        <f>PIERNA!H20</f>
        <v>0</v>
      </c>
      <c r="I20" s="105">
        <f>PIERNA!I20</f>
        <v>0</v>
      </c>
      <c r="J20" s="482"/>
      <c r="K20" s="519"/>
      <c r="L20" s="970"/>
      <c r="M20" s="519"/>
      <c r="N20" s="521"/>
      <c r="O20" s="524"/>
      <c r="P20" s="522"/>
      <c r="Q20" s="790"/>
      <c r="R20" s="529"/>
      <c r="S20" s="65">
        <f t="shared" si="0"/>
        <v>0</v>
      </c>
      <c r="T20" s="65" t="e">
        <f t="shared" si="1"/>
        <v>#DIV/0!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1">
        <f>PIERNA!C21</f>
        <v>0</v>
      </c>
      <c r="D21" s="102">
        <f>PIERNA!D21</f>
        <v>0</v>
      </c>
      <c r="E21" s="134">
        <f>PIERNA!E21</f>
        <v>0</v>
      </c>
      <c r="F21" s="629">
        <f>PIERNA!F21</f>
        <v>0</v>
      </c>
      <c r="G21" s="100">
        <f>PIERNA!G21</f>
        <v>0</v>
      </c>
      <c r="H21" s="487">
        <f>PIERNA!H21</f>
        <v>0</v>
      </c>
      <c r="I21" s="105">
        <f>PIERNA!I21</f>
        <v>0</v>
      </c>
      <c r="J21" s="482"/>
      <c r="K21" s="519"/>
      <c r="L21" s="970"/>
      <c r="M21" s="519"/>
      <c r="N21" s="521"/>
      <c r="O21" s="535"/>
      <c r="P21" s="522"/>
      <c r="Q21" s="790"/>
      <c r="R21" s="529"/>
      <c r="S21" s="65">
        <f t="shared" si="0"/>
        <v>0</v>
      </c>
      <c r="T21" s="65" t="e">
        <f t="shared" si="1"/>
        <v>#DIV/0!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32">
        <f>PIERNA!F22</f>
        <v>0</v>
      </c>
      <c r="G22" s="257">
        <f>PIERNA!G22</f>
        <v>0</v>
      </c>
      <c r="H22" s="488">
        <f>PIERNA!H22</f>
        <v>0</v>
      </c>
      <c r="I22" s="274">
        <f>PIERNA!I22</f>
        <v>0</v>
      </c>
      <c r="J22" s="482"/>
      <c r="K22" s="519"/>
      <c r="L22" s="970"/>
      <c r="M22" s="519"/>
      <c r="N22" s="521"/>
      <c r="O22" s="535"/>
      <c r="P22" s="501"/>
      <c r="Q22" s="790"/>
      <c r="R22" s="529"/>
      <c r="S22" s="65">
        <f>Q22+M22+K22</f>
        <v>0</v>
      </c>
      <c r="T22" s="65" t="e">
        <f t="shared" si="1"/>
        <v>#DIV/0!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32">
        <f>PIERNA!F23</f>
        <v>0</v>
      </c>
      <c r="G23" s="257">
        <f>PIERNA!G23</f>
        <v>0</v>
      </c>
      <c r="H23" s="488">
        <f>PIERNA!H23</f>
        <v>0</v>
      </c>
      <c r="I23" s="274">
        <f>PIERNA!I23</f>
        <v>0</v>
      </c>
      <c r="J23" s="482"/>
      <c r="K23" s="519"/>
      <c r="L23" s="970"/>
      <c r="M23" s="519"/>
      <c r="N23" s="521"/>
      <c r="O23" s="536"/>
      <c r="P23" s="522"/>
      <c r="Q23" s="790"/>
      <c r="R23" s="529"/>
      <c r="S23" s="65">
        <f>Q23+M23+K23</f>
        <v>0</v>
      </c>
      <c r="T23" s="65" t="e">
        <f t="shared" si="1"/>
        <v>#DIV/0!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30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2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70"/>
      <c r="M24" s="519"/>
      <c r="N24" s="521"/>
      <c r="O24" s="524"/>
      <c r="P24" s="522"/>
      <c r="Q24" s="790"/>
      <c r="R24" s="529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2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70"/>
      <c r="M25" s="519"/>
      <c r="N25" s="529"/>
      <c r="O25" s="524"/>
      <c r="P25" s="501"/>
      <c r="Q25" s="790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8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2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9"/>
      <c r="O26" s="524"/>
      <c r="P26" s="522"/>
      <c r="Q26" s="790"/>
      <c r="R26" s="529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2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9"/>
      <c r="O27" s="524"/>
      <c r="P27" s="501"/>
      <c r="Q27" s="790"/>
      <c r="R27" s="529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2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9"/>
      <c r="O28" s="524"/>
      <c r="P28" s="522"/>
      <c r="Q28" s="790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2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9"/>
      <c r="O29" s="536"/>
      <c r="P29" s="522"/>
      <c r="Q29" s="79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50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9">
        <f>PIERNA!JO5</f>
        <v>0</v>
      </c>
      <c r="G30" s="730">
        <f>PIERNA!JP5</f>
        <v>0</v>
      </c>
      <c r="H30" s="731">
        <f>PIERNA!JQ5</f>
        <v>0</v>
      </c>
      <c r="I30" s="274">
        <f>PIERNA!I30</f>
        <v>0</v>
      </c>
      <c r="J30" s="482"/>
      <c r="K30" s="519"/>
      <c r="L30" s="520"/>
      <c r="M30" s="519"/>
      <c r="N30" s="529"/>
      <c r="O30" s="536"/>
      <c r="P30" s="522"/>
      <c r="Q30" s="79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3">
        <f>PIERNA!JV5</f>
        <v>0</v>
      </c>
      <c r="D31" s="500">
        <f>PIERNA!JW5</f>
        <v>0</v>
      </c>
      <c r="E31" s="429">
        <f>PIERNA!JX5</f>
        <v>0</v>
      </c>
      <c r="F31" s="729">
        <f>PIERNA!JY5</f>
        <v>0</v>
      </c>
      <c r="G31" s="730">
        <f>PIERNA!JZ5</f>
        <v>0</v>
      </c>
      <c r="H31" s="731">
        <f>PIERNA!KA5</f>
        <v>0</v>
      </c>
      <c r="I31" s="274">
        <f>PIERNA!I31</f>
        <v>0</v>
      </c>
      <c r="J31" s="482"/>
      <c r="K31" s="519"/>
      <c r="L31" s="520"/>
      <c r="M31" s="519"/>
      <c r="N31" s="529"/>
      <c r="O31" s="536"/>
      <c r="P31" s="522"/>
      <c r="Q31" s="79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9">
        <f>PIERNA!KI5</f>
        <v>0</v>
      </c>
      <c r="G32" s="730">
        <f>PIERNA!KJ5</f>
        <v>0</v>
      </c>
      <c r="H32" s="731">
        <f>PIERNA!H32</f>
        <v>0</v>
      </c>
      <c r="I32" s="274">
        <f>PIERNA!I32</f>
        <v>0</v>
      </c>
      <c r="J32" s="482"/>
      <c r="K32" s="519"/>
      <c r="L32" s="520"/>
      <c r="M32" s="519"/>
      <c r="N32" s="529"/>
      <c r="O32" s="536"/>
      <c r="P32" s="522"/>
      <c r="Q32" s="79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32">
        <f>PIERNA!KS5</f>
        <v>0</v>
      </c>
      <c r="G33" s="733">
        <f>PIERNA!KT5</f>
        <v>0</v>
      </c>
      <c r="H33" s="731">
        <f>PIERNA!KU5</f>
        <v>0</v>
      </c>
      <c r="I33" s="426">
        <f>PIERNA!I33</f>
        <v>0</v>
      </c>
      <c r="J33" s="482"/>
      <c r="K33" s="525"/>
      <c r="L33" s="520"/>
      <c r="M33" s="519"/>
      <c r="N33" s="529"/>
      <c r="O33" s="536"/>
      <c r="P33" s="563"/>
      <c r="Q33" s="79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32">
        <f>PIERNA!F34</f>
        <v>0</v>
      </c>
      <c r="G34" s="733">
        <f>PIERNA!G34</f>
        <v>0</v>
      </c>
      <c r="H34" s="731">
        <f>PIERNA!H34</f>
        <v>0</v>
      </c>
      <c r="I34" s="274">
        <f>PIERNA!I34</f>
        <v>0</v>
      </c>
      <c r="J34" s="482"/>
      <c r="K34" s="519"/>
      <c r="L34" s="520"/>
      <c r="M34" s="519"/>
      <c r="N34" s="529"/>
      <c r="O34" s="863"/>
      <c r="P34" s="522"/>
      <c r="Q34" s="791"/>
      <c r="R34" s="565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32">
        <f>PIERNA!F35</f>
        <v>0</v>
      </c>
      <c r="G35" s="734">
        <f>PIERNA!G35</f>
        <v>0</v>
      </c>
      <c r="H35" s="731">
        <f>PIERNA!H35</f>
        <v>0</v>
      </c>
      <c r="I35" s="274">
        <f>PIERNA!I35</f>
        <v>0</v>
      </c>
      <c r="J35" s="482"/>
      <c r="K35" s="519"/>
      <c r="L35" s="520"/>
      <c r="M35" s="519"/>
      <c r="N35" s="529"/>
      <c r="O35" s="863"/>
      <c r="P35" s="563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32">
        <f>PIERNA!F36</f>
        <v>0</v>
      </c>
      <c r="G36" s="734">
        <f>PIERNA!G36</f>
        <v>0</v>
      </c>
      <c r="H36" s="731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63"/>
      <c r="P36" s="563"/>
      <c r="Q36" s="525"/>
      <c r="R36" s="52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2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9"/>
      <c r="O37" s="524"/>
      <c r="P37" s="522"/>
      <c r="Q37" s="790"/>
      <c r="R37" s="529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35">
        <f>PIERNA!D38</f>
        <v>0</v>
      </c>
      <c r="E38" s="248">
        <f>PIERNA!E38</f>
        <v>0</v>
      </c>
      <c r="F38" s="736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32"/>
      <c r="M38" s="519"/>
      <c r="N38" s="529"/>
      <c r="O38" s="524"/>
      <c r="P38" s="522"/>
      <c r="Q38" s="79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35">
        <f>PIERNA!D39</f>
        <v>0</v>
      </c>
      <c r="E39" s="248">
        <f>PIERNA!E39</f>
        <v>0</v>
      </c>
      <c r="F39" s="736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32"/>
      <c r="M39" s="519"/>
      <c r="N39" s="529"/>
      <c r="O39" s="536"/>
      <c r="P39" s="522"/>
      <c r="Q39" s="79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35">
        <f>PIERNA!D40</f>
        <v>0</v>
      </c>
      <c r="E40" s="248">
        <f>PIERNA!E40</f>
        <v>0</v>
      </c>
      <c r="F40" s="736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9"/>
      <c r="O40" s="536"/>
      <c r="P40" s="522"/>
      <c r="Q40" s="79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35">
        <f>PIERNA!D41</f>
        <v>0</v>
      </c>
      <c r="E41" s="248">
        <f>PIERNA!E41</f>
        <v>0</v>
      </c>
      <c r="F41" s="736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9"/>
      <c r="O41" s="536"/>
      <c r="P41" s="522"/>
      <c r="Q41" s="79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4">
        <f>PIERNA!C42</f>
        <v>0</v>
      </c>
      <c r="D42" s="776">
        <f>PIERNA!D42</f>
        <v>0</v>
      </c>
      <c r="E42" s="248">
        <f>PIERNA!E42</f>
        <v>0</v>
      </c>
      <c r="F42" s="632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9"/>
      <c r="O42" s="536"/>
      <c r="P42" s="522"/>
      <c r="Q42" s="79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2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9"/>
      <c r="O43" s="536"/>
      <c r="P43" s="522"/>
      <c r="Q43" s="79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76">
        <f>PIERNA!D44</f>
        <v>0</v>
      </c>
      <c r="E44" s="248">
        <f>PIERNA!E44</f>
        <v>0</v>
      </c>
      <c r="F44" s="632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76">
        <f>PIERNA!D45</f>
        <v>0</v>
      </c>
      <c r="E45" s="248">
        <f>PIERNA!E45</f>
        <v>0</v>
      </c>
      <c r="F45" s="632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9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4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9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1022"/>
      <c r="N47" s="521"/>
      <c r="O47" s="535"/>
      <c r="P47" s="522"/>
      <c r="Q47" s="525"/>
      <c r="R47" s="564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9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1023"/>
      <c r="N48" s="521"/>
      <c r="O48" s="524"/>
      <c r="P48" s="522"/>
      <c r="Q48" s="525"/>
      <c r="R48" s="564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9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1023"/>
      <c r="N49" s="521"/>
      <c r="O49" s="524"/>
      <c r="P49" s="522"/>
      <c r="Q49" s="525"/>
      <c r="R49" s="564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9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1023"/>
      <c r="N50" s="521"/>
      <c r="O50" s="524"/>
      <c r="P50" s="522"/>
      <c r="Q50" s="525"/>
      <c r="R50" s="564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9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1023"/>
      <c r="N51" s="521"/>
      <c r="O51" s="524"/>
      <c r="P51" s="1024"/>
      <c r="Q51" s="525"/>
      <c r="R51" s="564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9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1023"/>
      <c r="N52" s="521"/>
      <c r="O52" s="524"/>
      <c r="P52" s="522"/>
      <c r="Q52" s="525"/>
      <c r="R52" s="564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9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1023"/>
      <c r="N53" s="521"/>
      <c r="O53" s="524"/>
      <c r="P53" s="522"/>
      <c r="Q53" s="525"/>
      <c r="R53" s="564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9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1023"/>
      <c r="N54" s="521"/>
      <c r="O54" s="524"/>
      <c r="P54" s="522"/>
      <c r="Q54" s="525"/>
      <c r="R54" s="564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3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1023"/>
      <c r="N55" s="521"/>
      <c r="O55" s="524"/>
      <c r="P55" s="522"/>
      <c r="Q55" s="525"/>
      <c r="R55" s="564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9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1023"/>
      <c r="N56" s="521"/>
      <c r="O56" s="524"/>
      <c r="P56" s="522"/>
      <c r="Q56" s="525"/>
      <c r="R56" s="564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9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1023"/>
      <c r="N57" s="521"/>
      <c r="O57" s="524"/>
      <c r="P57" s="522"/>
      <c r="Q57" s="525"/>
      <c r="R57" s="564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9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1023"/>
      <c r="N58" s="521"/>
      <c r="O58" s="524"/>
      <c r="P58" s="522"/>
      <c r="Q58" s="525"/>
      <c r="R58" s="564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9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1023"/>
      <c r="N59" s="521"/>
      <c r="O59" s="524"/>
      <c r="P59" s="522"/>
      <c r="Q59" s="525"/>
      <c r="R59" s="564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9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1025"/>
      <c r="L60" s="1026"/>
      <c r="M60" s="1023"/>
      <c r="N60" s="521"/>
      <c r="O60" s="524"/>
      <c r="P60" s="522"/>
      <c r="Q60" s="525"/>
      <c r="R60" s="564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9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1023"/>
      <c r="N61" s="521"/>
      <c r="O61" s="524"/>
      <c r="P61" s="522"/>
      <c r="Q61" s="525"/>
      <c r="R61" s="564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9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1023"/>
      <c r="N62" s="521"/>
      <c r="O62" s="524"/>
      <c r="P62" s="522"/>
      <c r="Q62" s="525"/>
      <c r="R62" s="564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9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1023"/>
      <c r="N63" s="521"/>
      <c r="O63" s="524"/>
      <c r="P63" s="522"/>
      <c r="Q63" s="525"/>
      <c r="R63" s="564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9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1023"/>
      <c r="N64" s="521"/>
      <c r="O64" s="524"/>
      <c r="P64" s="522"/>
      <c r="Q64" s="525"/>
      <c r="R64" s="564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9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1023"/>
      <c r="N65" s="521"/>
      <c r="O65" s="524"/>
      <c r="P65" s="522"/>
      <c r="Q65" s="525"/>
      <c r="R65" s="564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9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1023"/>
      <c r="N66" s="521"/>
      <c r="O66" s="524"/>
      <c r="P66" s="522"/>
      <c r="Q66" s="525"/>
      <c r="R66" s="564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9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1023"/>
      <c r="N67" s="521"/>
      <c r="O67" s="524"/>
      <c r="P67" s="522"/>
      <c r="Q67" s="525"/>
      <c r="R67" s="564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9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1023"/>
      <c r="N68" s="521"/>
      <c r="O68" s="524"/>
      <c r="P68" s="522"/>
      <c r="Q68" s="525"/>
      <c r="R68" s="564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9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1023"/>
      <c r="N69" s="521"/>
      <c r="O69" s="524"/>
      <c r="P69" s="522"/>
      <c r="Q69" s="525"/>
      <c r="R69" s="564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9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7"/>
      <c r="K70" s="519"/>
      <c r="L70" s="520"/>
      <c r="M70" s="1023"/>
      <c r="N70" s="521"/>
      <c r="O70" s="524"/>
      <c r="P70" s="522"/>
      <c r="Q70" s="525"/>
      <c r="R70" s="564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9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7"/>
      <c r="K71" s="519"/>
      <c r="L71" s="520"/>
      <c r="M71" s="1023"/>
      <c r="N71" s="521"/>
      <c r="O71" s="524"/>
      <c r="P71" s="522"/>
      <c r="Q71" s="525"/>
      <c r="R71" s="564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9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7"/>
      <c r="K72" s="519"/>
      <c r="L72" s="520"/>
      <c r="M72" s="1023"/>
      <c r="N72" s="521"/>
      <c r="O72" s="524"/>
      <c r="P72" s="522"/>
      <c r="Q72" s="525"/>
      <c r="R72" s="564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9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7"/>
      <c r="K73" s="519"/>
      <c r="L73" s="520"/>
      <c r="M73" s="1023"/>
      <c r="N73" s="521"/>
      <c r="O73" s="524"/>
      <c r="P73" s="522"/>
      <c r="Q73" s="525"/>
      <c r="R73" s="564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9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7"/>
      <c r="K74" s="519"/>
      <c r="L74" s="520"/>
      <c r="M74" s="1023"/>
      <c r="N74" s="521"/>
      <c r="O74" s="524"/>
      <c r="P74" s="522"/>
      <c r="Q74" s="525"/>
      <c r="R74" s="564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9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7"/>
      <c r="K75" s="519"/>
      <c r="L75" s="520"/>
      <c r="M75" s="1023"/>
      <c r="N75" s="521"/>
      <c r="O75" s="524"/>
      <c r="P75" s="522"/>
      <c r="Q75" s="525"/>
      <c r="R75" s="564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9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7"/>
      <c r="K76" s="519"/>
      <c r="L76" s="520"/>
      <c r="M76" s="1023"/>
      <c r="N76" s="521"/>
      <c r="O76" s="524"/>
      <c r="P76" s="522"/>
      <c r="Q76" s="525"/>
      <c r="R76" s="564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9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7"/>
      <c r="K77" s="519"/>
      <c r="L77" s="520"/>
      <c r="M77" s="1023"/>
      <c r="N77" s="521"/>
      <c r="O77" s="524"/>
      <c r="P77" s="522"/>
      <c r="Q77" s="525"/>
      <c r="R77" s="564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9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7"/>
      <c r="K78" s="519"/>
      <c r="L78" s="520"/>
      <c r="M78" s="1023"/>
      <c r="N78" s="521"/>
      <c r="O78" s="524"/>
      <c r="P78" s="522"/>
      <c r="Q78" s="525"/>
      <c r="R78" s="564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9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7"/>
      <c r="K79" s="519"/>
      <c r="L79" s="520"/>
      <c r="M79" s="1023"/>
      <c r="N79" s="521"/>
      <c r="O79" s="524"/>
      <c r="P79" s="522"/>
      <c r="Q79" s="525"/>
      <c r="R79" s="564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9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7"/>
      <c r="K80" s="519"/>
      <c r="L80" s="520"/>
      <c r="M80" s="1023"/>
      <c r="N80" s="521"/>
      <c r="O80" s="524"/>
      <c r="P80" s="522"/>
      <c r="Q80" s="525"/>
      <c r="R80" s="564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9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7"/>
      <c r="K81" s="519"/>
      <c r="L81" s="520"/>
      <c r="M81" s="1023"/>
      <c r="N81" s="521"/>
      <c r="O81" s="524"/>
      <c r="P81" s="522"/>
      <c r="Q81" s="525"/>
      <c r="R81" s="564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9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7"/>
      <c r="K82" s="519"/>
      <c r="L82" s="520"/>
      <c r="M82" s="1023"/>
      <c r="N82" s="521"/>
      <c r="O82" s="524"/>
      <c r="P82" s="522"/>
      <c r="Q82" s="525"/>
      <c r="R82" s="564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9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7"/>
      <c r="K83" s="519"/>
      <c r="L83" s="520"/>
      <c r="M83" s="1023"/>
      <c r="N83" s="521"/>
      <c r="O83" s="524"/>
      <c r="P83" s="522"/>
      <c r="Q83" s="525"/>
      <c r="R83" s="564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9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7"/>
      <c r="K84" s="519"/>
      <c r="L84" s="520"/>
      <c r="M84" s="1023"/>
      <c r="N84" s="521"/>
      <c r="O84" s="524"/>
      <c r="P84" s="522"/>
      <c r="Q84" s="525"/>
      <c r="R84" s="564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9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7"/>
      <c r="K85" s="519"/>
      <c r="L85" s="520"/>
      <c r="M85" s="1023"/>
      <c r="N85" s="521"/>
      <c r="O85" s="524"/>
      <c r="P85" s="522"/>
      <c r="Q85" s="525"/>
      <c r="R85" s="564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9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7"/>
      <c r="K86" s="519"/>
      <c r="L86" s="520"/>
      <c r="M86" s="1023"/>
      <c r="N86" s="521"/>
      <c r="O86" s="524"/>
      <c r="P86" s="522"/>
      <c r="Q86" s="525"/>
      <c r="R86" s="564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9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7"/>
      <c r="K87" s="519"/>
      <c r="L87" s="520"/>
      <c r="M87" s="1023"/>
      <c r="N87" s="521"/>
      <c r="O87" s="524"/>
      <c r="P87" s="522"/>
      <c r="Q87" s="525"/>
      <c r="R87" s="564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9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7"/>
      <c r="K88" s="519"/>
      <c r="L88" s="520"/>
      <c r="M88" s="1023"/>
      <c r="N88" s="521"/>
      <c r="O88" s="524"/>
      <c r="P88" s="522"/>
      <c r="Q88" s="525"/>
      <c r="R88" s="564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9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7"/>
      <c r="K89" s="519"/>
      <c r="L89" s="520"/>
      <c r="M89" s="1023"/>
      <c r="N89" s="521"/>
      <c r="O89" s="524"/>
      <c r="P89" s="522"/>
      <c r="Q89" s="525"/>
      <c r="R89" s="564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9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7"/>
      <c r="K90" s="519"/>
      <c r="L90" s="520"/>
      <c r="M90" s="1023"/>
      <c r="N90" s="521"/>
      <c r="O90" s="524"/>
      <c r="P90" s="522"/>
      <c r="Q90" s="525"/>
      <c r="R90" s="564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9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7"/>
      <c r="K91" s="519"/>
      <c r="L91" s="520"/>
      <c r="M91" s="1023"/>
      <c r="N91" s="521"/>
      <c r="O91" s="524"/>
      <c r="P91" s="522"/>
      <c r="Q91" s="525"/>
      <c r="R91" s="564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9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7"/>
      <c r="K92" s="519"/>
      <c r="L92" s="520"/>
      <c r="M92" s="1023"/>
      <c r="N92" s="521"/>
      <c r="O92" s="524"/>
      <c r="P92" s="522"/>
      <c r="Q92" s="525"/>
      <c r="R92" s="564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9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7"/>
      <c r="K93" s="519"/>
      <c r="L93" s="520"/>
      <c r="M93" s="1023"/>
      <c r="N93" s="521"/>
      <c r="O93" s="524"/>
      <c r="P93" s="522"/>
      <c r="Q93" s="525"/>
      <c r="R93" s="564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9"/>
      <c r="G94" s="166"/>
      <c r="H94" s="487"/>
      <c r="I94" s="105">
        <f>PIERNA!I94</f>
        <v>0</v>
      </c>
      <c r="J94" s="482"/>
      <c r="K94" s="1027"/>
      <c r="L94" s="520"/>
      <c r="M94" s="1023"/>
      <c r="N94" s="521"/>
      <c r="O94" s="524"/>
      <c r="P94" s="522"/>
      <c r="Q94" s="525"/>
      <c r="R94" s="564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9"/>
      <c r="G95" s="166"/>
      <c r="H95" s="487"/>
      <c r="I95" s="105">
        <f>PIERNA!I95</f>
        <v>0</v>
      </c>
      <c r="J95" s="617"/>
      <c r="K95" s="519"/>
      <c r="L95" s="520"/>
      <c r="M95" s="519"/>
      <c r="N95" s="521"/>
      <c r="O95" s="524"/>
      <c r="P95" s="522"/>
      <c r="Q95" s="525"/>
      <c r="R95" s="564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9"/>
      <c r="G96" s="166"/>
      <c r="H96" s="487"/>
      <c r="I96" s="105"/>
      <c r="J96" s="617"/>
      <c r="K96" s="519"/>
      <c r="L96" s="520"/>
      <c r="M96" s="519"/>
      <c r="N96" s="521"/>
      <c r="O96" s="524"/>
      <c r="P96" s="522"/>
      <c r="Q96" s="525"/>
      <c r="R96" s="56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9"/>
      <c r="G97" s="166"/>
      <c r="H97" s="487"/>
      <c r="I97" s="105"/>
      <c r="J97" s="617"/>
      <c r="K97" s="519"/>
      <c r="L97" s="520"/>
      <c r="M97" s="519"/>
      <c r="N97" s="521"/>
      <c r="O97" s="652"/>
      <c r="P97" s="652"/>
      <c r="Q97" s="789"/>
      <c r="R97" s="652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9"/>
      <c r="G98" s="166"/>
      <c r="H98" s="487"/>
      <c r="I98" s="105"/>
      <c r="J98" s="617"/>
      <c r="K98" s="519"/>
      <c r="L98" s="520"/>
      <c r="M98" s="519"/>
      <c r="N98" s="521"/>
      <c r="O98" s="652"/>
      <c r="P98" s="652"/>
      <c r="Q98" s="789"/>
      <c r="R98" s="652"/>
      <c r="S98" s="65"/>
      <c r="T98" s="181"/>
    </row>
    <row r="99" spans="1:20" s="157" customFormat="1" ht="44.25" x14ac:dyDescent="0.3">
      <c r="A99" s="100">
        <v>61</v>
      </c>
      <c r="B99" s="1067" t="s">
        <v>306</v>
      </c>
      <c r="C99" s="1068" t="s">
        <v>307</v>
      </c>
      <c r="D99" s="1045"/>
      <c r="E99" s="1039"/>
      <c r="F99" s="1040">
        <v>4027.9</v>
      </c>
      <c r="G99" s="1041">
        <v>10</v>
      </c>
      <c r="H99" s="877">
        <f>4027.9+23.9</f>
        <v>4051.8</v>
      </c>
      <c r="I99" s="660">
        <f t="shared" ref="I99:I109" si="18">H99-F99</f>
        <v>23.900000000000091</v>
      </c>
      <c r="J99" s="617"/>
      <c r="K99" s="517"/>
      <c r="L99" s="540"/>
      <c r="M99" s="517"/>
      <c r="N99" s="517"/>
      <c r="O99" s="1070" t="s">
        <v>309</v>
      </c>
      <c r="P99" s="902"/>
      <c r="Q99" s="792">
        <f>200000+188972.8</f>
        <v>388972.79999999999</v>
      </c>
      <c r="R99" s="1069" t="s">
        <v>308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30" customHeight="1" x14ac:dyDescent="0.3">
      <c r="A100" s="100">
        <v>62</v>
      </c>
      <c r="B100" s="493"/>
      <c r="C100" s="505"/>
      <c r="D100" s="792"/>
      <c r="E100" s="896"/>
      <c r="F100" s="1042"/>
      <c r="G100" s="1041"/>
      <c r="H100" s="877"/>
      <c r="I100" s="660">
        <f t="shared" si="18"/>
        <v>0</v>
      </c>
      <c r="J100" s="743"/>
      <c r="K100" s="517"/>
      <c r="L100" s="540"/>
      <c r="M100" s="517"/>
      <c r="N100" s="944"/>
      <c r="O100" s="1028" t="s">
        <v>41</v>
      </c>
      <c r="P100" s="518"/>
      <c r="Q100" s="792"/>
      <c r="R100" s="516"/>
      <c r="S100" s="65">
        <f t="shared" si="15"/>
        <v>0</v>
      </c>
      <c r="T100" s="181" t="e">
        <f>S100/H100</f>
        <v>#DIV/0!</v>
      </c>
    </row>
    <row r="101" spans="1:20" s="157" customFormat="1" ht="22.5" customHeight="1" x14ac:dyDescent="0.25">
      <c r="A101" s="100">
        <v>63</v>
      </c>
      <c r="B101" s="493"/>
      <c r="C101" s="1035"/>
      <c r="D101" s="493"/>
      <c r="E101" s="896"/>
      <c r="F101" s="877"/>
      <c r="G101" s="967"/>
      <c r="H101" s="877"/>
      <c r="I101" s="660">
        <f t="shared" si="18"/>
        <v>0</v>
      </c>
      <c r="J101" s="617"/>
      <c r="K101" s="517"/>
      <c r="L101" s="540"/>
      <c r="M101" s="517"/>
      <c r="N101" s="517"/>
      <c r="O101" s="1028"/>
      <c r="P101" s="518"/>
      <c r="Q101" s="792"/>
      <c r="R101" s="516"/>
      <c r="S101" s="65">
        <f t="shared" si="15"/>
        <v>0</v>
      </c>
      <c r="T101" s="181" t="e">
        <f t="shared" si="17"/>
        <v>#DIV/0!</v>
      </c>
    </row>
    <row r="102" spans="1:20" s="157" customFormat="1" ht="24.75" customHeight="1" x14ac:dyDescent="0.25">
      <c r="A102" s="100">
        <v>64</v>
      </c>
      <c r="B102" s="493"/>
      <c r="C102" s="1034"/>
      <c r="D102" s="493"/>
      <c r="E102" s="896"/>
      <c r="F102" s="877"/>
      <c r="G102" s="967"/>
      <c r="H102" s="877"/>
      <c r="I102" s="660">
        <f>H102-F102</f>
        <v>0</v>
      </c>
      <c r="J102" s="754"/>
      <c r="K102" s="517"/>
      <c r="L102" s="540"/>
      <c r="M102" s="517"/>
      <c r="N102" s="517"/>
      <c r="O102" s="1028"/>
      <c r="P102" s="517"/>
      <c r="Q102" s="792"/>
      <c r="R102" s="516"/>
      <c r="S102" s="65">
        <f t="shared" si="15"/>
        <v>0</v>
      </c>
      <c r="T102" s="181" t="e">
        <f t="shared" si="17"/>
        <v>#DIV/0!</v>
      </c>
    </row>
    <row r="103" spans="1:20" s="157" customFormat="1" ht="22.5" customHeight="1" x14ac:dyDescent="0.25">
      <c r="A103" s="100">
        <v>65</v>
      </c>
      <c r="B103" s="493"/>
      <c r="C103" s="1043"/>
      <c r="D103" s="493"/>
      <c r="E103" s="896"/>
      <c r="F103" s="877"/>
      <c r="G103" s="967"/>
      <c r="H103" s="877"/>
      <c r="I103" s="660">
        <f t="shared" si="18"/>
        <v>0</v>
      </c>
      <c r="J103" s="617"/>
      <c r="K103" s="517"/>
      <c r="L103" s="540"/>
      <c r="M103" s="517"/>
      <c r="N103" s="517"/>
      <c r="O103" s="1028"/>
      <c r="P103" s="517"/>
      <c r="Q103" s="792"/>
      <c r="R103" s="516"/>
      <c r="S103" s="65">
        <f t="shared" si="15"/>
        <v>0</v>
      </c>
      <c r="T103" s="181" t="e">
        <f t="shared" si="17"/>
        <v>#DIV/0!</v>
      </c>
    </row>
    <row r="104" spans="1:20" s="157" customFormat="1" ht="31.5" customHeight="1" x14ac:dyDescent="0.25">
      <c r="A104" s="100">
        <v>66</v>
      </c>
      <c r="B104" s="493"/>
      <c r="C104" s="493"/>
      <c r="D104" s="493"/>
      <c r="E104" s="896"/>
      <c r="F104" s="877"/>
      <c r="G104" s="967"/>
      <c r="H104" s="877"/>
      <c r="I104" s="660">
        <f t="shared" si="18"/>
        <v>0</v>
      </c>
      <c r="J104" s="617"/>
      <c r="K104" s="517"/>
      <c r="L104" s="663"/>
      <c r="M104" s="517"/>
      <c r="N104" s="944"/>
      <c r="O104" s="900"/>
      <c r="P104" s="1020"/>
      <c r="Q104" s="792"/>
      <c r="R104" s="516"/>
      <c r="S104" s="65">
        <f t="shared" si="15"/>
        <v>0</v>
      </c>
      <c r="T104" s="181" t="e">
        <f t="shared" ref="T104:T112" si="19">S104/H104</f>
        <v>#DIV/0!</v>
      </c>
    </row>
    <row r="105" spans="1:20" s="157" customFormat="1" ht="27.75" customHeight="1" x14ac:dyDescent="0.25">
      <c r="A105" s="100">
        <v>67</v>
      </c>
      <c r="B105" s="1034"/>
      <c r="C105" s="493"/>
      <c r="D105" s="493"/>
      <c r="E105" s="897"/>
      <c r="F105" s="877"/>
      <c r="G105" s="967"/>
      <c r="H105" s="877"/>
      <c r="I105" s="660">
        <f t="shared" si="18"/>
        <v>0</v>
      </c>
      <c r="J105" s="617"/>
      <c r="K105" s="517"/>
      <c r="L105" s="663"/>
      <c r="M105" s="517"/>
      <c r="N105" s="944"/>
      <c r="O105" s="943"/>
      <c r="P105" s="517"/>
      <c r="Q105" s="792"/>
      <c r="R105" s="907"/>
      <c r="S105" s="65">
        <f t="shared" si="15"/>
        <v>0</v>
      </c>
      <c r="T105" s="181" t="e">
        <f t="shared" si="19"/>
        <v>#DIV/0!</v>
      </c>
    </row>
    <row r="106" spans="1:20" s="157" customFormat="1" ht="34.5" customHeight="1" x14ac:dyDescent="0.25">
      <c r="A106" s="978">
        <v>68</v>
      </c>
      <c r="B106" s="1044"/>
      <c r="C106" s="493"/>
      <c r="D106" s="493"/>
      <c r="E106" s="896"/>
      <c r="F106" s="877"/>
      <c r="G106" s="967"/>
      <c r="H106" s="877"/>
      <c r="I106" s="717">
        <f t="shared" si="18"/>
        <v>0</v>
      </c>
      <c r="J106" s="617"/>
      <c r="K106" s="517"/>
      <c r="L106" s="540"/>
      <c r="M106" s="517"/>
      <c r="N106" s="517"/>
      <c r="O106" s="943"/>
      <c r="P106" s="902"/>
      <c r="Q106" s="792"/>
      <c r="R106" s="516"/>
      <c r="S106" s="65">
        <f t="shared" si="15"/>
        <v>0</v>
      </c>
      <c r="T106" s="181" t="e">
        <f t="shared" si="19"/>
        <v>#DIV/0!</v>
      </c>
    </row>
    <row r="107" spans="1:20" s="157" customFormat="1" ht="28.5" customHeight="1" x14ac:dyDescent="0.25">
      <c r="A107" s="100">
        <v>69</v>
      </c>
      <c r="B107" s="1043"/>
      <c r="C107" s="493"/>
      <c r="D107" s="493"/>
      <c r="E107" s="896"/>
      <c r="F107" s="877"/>
      <c r="G107" s="967"/>
      <c r="H107" s="877"/>
      <c r="I107" s="678">
        <f t="shared" si="18"/>
        <v>0</v>
      </c>
      <c r="J107" s="617"/>
      <c r="K107" s="517"/>
      <c r="L107" s="540"/>
      <c r="M107" s="517"/>
      <c r="N107" s="517"/>
      <c r="O107" s="900"/>
      <c r="P107" s="652"/>
      <c r="Q107" s="789"/>
      <c r="R107" s="516"/>
      <c r="S107" s="65">
        <f t="shared" si="15"/>
        <v>0</v>
      </c>
      <c r="T107" s="181" t="e">
        <f t="shared" si="19"/>
        <v>#DIV/0!</v>
      </c>
    </row>
    <row r="108" spans="1:20" s="157" customFormat="1" ht="31.5" customHeight="1" x14ac:dyDescent="0.25">
      <c r="A108" s="100">
        <v>70</v>
      </c>
      <c r="B108" s="1043"/>
      <c r="C108" s="493"/>
      <c r="D108" s="493"/>
      <c r="E108" s="896"/>
      <c r="F108" s="877"/>
      <c r="G108" s="967"/>
      <c r="H108" s="877"/>
      <c r="I108" s="274">
        <f t="shared" si="18"/>
        <v>0</v>
      </c>
      <c r="J108" s="617"/>
      <c r="K108" s="517"/>
      <c r="L108" s="540"/>
      <c r="M108" s="517"/>
      <c r="N108" s="517"/>
      <c r="O108" s="900"/>
      <c r="P108" s="652"/>
      <c r="Q108" s="789"/>
      <c r="R108" s="516"/>
      <c r="S108" s="65">
        <f t="shared" si="15"/>
        <v>0</v>
      </c>
      <c r="T108" s="181" t="e">
        <f t="shared" si="19"/>
        <v>#DIV/0!</v>
      </c>
    </row>
    <row r="109" spans="1:20" s="157" customFormat="1" ht="18.75" x14ac:dyDescent="0.25">
      <c r="A109" s="100">
        <v>71</v>
      </c>
      <c r="B109" s="1035"/>
      <c r="C109" s="493"/>
      <c r="D109" s="493"/>
      <c r="E109" s="896"/>
      <c r="F109" s="877"/>
      <c r="G109" s="967"/>
      <c r="H109" s="877"/>
      <c r="I109" s="274">
        <f t="shared" si="18"/>
        <v>0</v>
      </c>
      <c r="J109" s="617"/>
      <c r="K109" s="517"/>
      <c r="L109" s="540"/>
      <c r="M109" s="517"/>
      <c r="N109" s="517"/>
      <c r="O109" s="943"/>
      <c r="P109" s="806"/>
      <c r="Q109" s="789"/>
      <c r="R109" s="931"/>
      <c r="S109" s="65">
        <f t="shared" si="15"/>
        <v>0</v>
      </c>
      <c r="T109" s="181" t="e">
        <f t="shared" si="19"/>
        <v>#DIV/0!</v>
      </c>
    </row>
    <row r="110" spans="1:20" s="157" customFormat="1" ht="35.25" customHeight="1" x14ac:dyDescent="0.25">
      <c r="A110" s="100">
        <v>72</v>
      </c>
      <c r="B110" s="1035"/>
      <c r="C110" s="493"/>
      <c r="D110" s="493"/>
      <c r="E110" s="896"/>
      <c r="F110" s="877"/>
      <c r="G110" s="967"/>
      <c r="H110" s="877"/>
      <c r="I110" s="274">
        <f t="shared" ref="I110:I113" si="20">H110-F110</f>
        <v>0</v>
      </c>
      <c r="J110" s="617"/>
      <c r="K110" s="517"/>
      <c r="L110" s="540"/>
      <c r="M110" s="517"/>
      <c r="N110" s="517"/>
      <c r="O110" s="943"/>
      <c r="P110" s="652"/>
      <c r="Q110" s="789"/>
      <c r="R110" s="931"/>
      <c r="S110" s="65">
        <f t="shared" si="15"/>
        <v>0</v>
      </c>
      <c r="T110" s="181" t="e">
        <f t="shared" si="19"/>
        <v>#DIV/0!</v>
      </c>
    </row>
    <row r="111" spans="1:20" s="157" customFormat="1" ht="26.25" customHeight="1" x14ac:dyDescent="0.3">
      <c r="A111" s="100">
        <v>73</v>
      </c>
      <c r="B111" s="493"/>
      <c r="C111" s="493"/>
      <c r="D111" s="493"/>
      <c r="E111" s="896"/>
      <c r="F111" s="877"/>
      <c r="G111" s="967"/>
      <c r="H111" s="877"/>
      <c r="I111" s="426">
        <f t="shared" si="20"/>
        <v>0</v>
      </c>
      <c r="J111" s="618"/>
      <c r="K111" s="517"/>
      <c r="L111" s="540"/>
      <c r="M111" s="517"/>
      <c r="N111" s="517"/>
      <c r="O111" s="806"/>
      <c r="P111" s="652"/>
      <c r="Q111" s="789"/>
      <c r="R111" s="931"/>
      <c r="S111" s="681">
        <f t="shared" si="15"/>
        <v>0</v>
      </c>
      <c r="T111" s="181" t="e">
        <f t="shared" si="19"/>
        <v>#DIV/0!</v>
      </c>
    </row>
    <row r="112" spans="1:20" s="157" customFormat="1" ht="33" customHeight="1" x14ac:dyDescent="0.3">
      <c r="A112" s="100">
        <v>74</v>
      </c>
      <c r="B112" s="493"/>
      <c r="C112" s="493"/>
      <c r="D112" s="493"/>
      <c r="E112" s="896"/>
      <c r="F112" s="877"/>
      <c r="G112" s="967"/>
      <c r="H112" s="877"/>
      <c r="I112" s="426">
        <f t="shared" si="20"/>
        <v>0</v>
      </c>
      <c r="J112" s="618"/>
      <c r="K112" s="517"/>
      <c r="L112" s="540"/>
      <c r="M112" s="517"/>
      <c r="N112" s="517"/>
      <c r="O112" s="1029"/>
      <c r="P112" s="652"/>
      <c r="Q112" s="789"/>
      <c r="R112" s="931"/>
      <c r="S112" s="681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75</v>
      </c>
      <c r="B113" s="493"/>
      <c r="C113" s="493"/>
      <c r="D113" s="493"/>
      <c r="E113" s="896"/>
      <c r="F113" s="877"/>
      <c r="G113" s="967"/>
      <c r="H113" s="877"/>
      <c r="I113" s="426">
        <f t="shared" si="20"/>
        <v>0</v>
      </c>
      <c r="J113" s="618"/>
      <c r="K113" s="517"/>
      <c r="L113" s="540"/>
      <c r="M113" s="517"/>
      <c r="N113" s="517"/>
      <c r="O113" s="1029"/>
      <c r="P113" s="652"/>
      <c r="Q113" s="789"/>
      <c r="R113" s="931"/>
      <c r="S113" s="681">
        <f t="shared" ref="S113:S116" si="21">Q113+M113+K113</f>
        <v>0</v>
      </c>
      <c r="T113" s="181" t="e">
        <f t="shared" ref="T113:T116" si="22">S113/H113</f>
        <v>#DIV/0!</v>
      </c>
    </row>
    <row r="114" spans="1:20" s="157" customFormat="1" ht="21.75" customHeight="1" x14ac:dyDescent="0.25">
      <c r="A114" s="100">
        <v>76</v>
      </c>
      <c r="B114" s="493"/>
      <c r="C114" s="493"/>
      <c r="D114" s="493"/>
      <c r="E114" s="896"/>
      <c r="F114" s="877"/>
      <c r="G114" s="967"/>
      <c r="H114" s="877"/>
      <c r="I114" s="105">
        <f t="shared" ref="I114:I186" si="23">H114-F114</f>
        <v>0</v>
      </c>
      <c r="J114" s="617"/>
      <c r="K114" s="517"/>
      <c r="L114" s="540"/>
      <c r="M114" s="517"/>
      <c r="N114" s="517"/>
      <c r="O114" s="1029"/>
      <c r="P114" s="806"/>
      <c r="Q114" s="789"/>
      <c r="R114" s="931"/>
      <c r="S114" s="681">
        <f t="shared" si="21"/>
        <v>0</v>
      </c>
      <c r="T114" s="181" t="e">
        <f t="shared" si="22"/>
        <v>#DIV/0!</v>
      </c>
    </row>
    <row r="115" spans="1:20" s="157" customFormat="1" ht="26.25" customHeight="1" x14ac:dyDescent="0.25">
      <c r="A115" s="100">
        <v>77</v>
      </c>
      <c r="B115" s="493"/>
      <c r="C115" s="493"/>
      <c r="D115" s="493"/>
      <c r="E115" s="896"/>
      <c r="F115" s="877"/>
      <c r="G115" s="967"/>
      <c r="H115" s="877"/>
      <c r="I115" s="105">
        <f t="shared" si="23"/>
        <v>0</v>
      </c>
      <c r="J115" s="617"/>
      <c r="K115" s="517"/>
      <c r="L115" s="540"/>
      <c r="M115" s="517"/>
      <c r="N115" s="517"/>
      <c r="O115" s="1029"/>
      <c r="P115" s="652"/>
      <c r="Q115" s="789"/>
      <c r="R115" s="931"/>
      <c r="S115" s="681">
        <f t="shared" si="21"/>
        <v>0</v>
      </c>
      <c r="T115" s="181" t="e">
        <f t="shared" si="22"/>
        <v>#DIV/0!</v>
      </c>
    </row>
    <row r="116" spans="1:20" s="157" customFormat="1" ht="21.75" customHeight="1" x14ac:dyDescent="0.25">
      <c r="A116" s="100">
        <v>78</v>
      </c>
      <c r="B116" s="493"/>
      <c r="C116" s="493"/>
      <c r="D116" s="493"/>
      <c r="E116" s="896"/>
      <c r="F116" s="877"/>
      <c r="G116" s="967"/>
      <c r="H116" s="877"/>
      <c r="I116" s="105">
        <f t="shared" si="23"/>
        <v>0</v>
      </c>
      <c r="J116" s="617"/>
      <c r="K116" s="517"/>
      <c r="L116" s="540"/>
      <c r="M116" s="517"/>
      <c r="N116" s="517"/>
      <c r="O116" s="1029"/>
      <c r="P116" s="806"/>
      <c r="Q116" s="789"/>
      <c r="R116" s="931"/>
      <c r="S116" s="681">
        <f t="shared" si="21"/>
        <v>0</v>
      </c>
      <c r="T116" s="181" t="e">
        <f t="shared" si="22"/>
        <v>#DIV/0!</v>
      </c>
    </row>
    <row r="117" spans="1:20" s="157" customFormat="1" ht="18.75" x14ac:dyDescent="0.25">
      <c r="A117" s="100">
        <v>79</v>
      </c>
      <c r="B117" s="493"/>
      <c r="C117" s="493"/>
      <c r="D117" s="493"/>
      <c r="E117" s="896"/>
      <c r="F117" s="877"/>
      <c r="G117" s="967"/>
      <c r="H117" s="877"/>
      <c r="I117" s="105">
        <f t="shared" si="23"/>
        <v>0</v>
      </c>
      <c r="J117" s="619"/>
      <c r="K117" s="517"/>
      <c r="L117" s="540"/>
      <c r="M117" s="517"/>
      <c r="N117" s="540"/>
      <c r="O117" s="943"/>
      <c r="P117" s="652"/>
      <c r="Q117" s="789"/>
      <c r="R117" s="931"/>
      <c r="S117" s="65">
        <f t="shared" si="15"/>
        <v>0</v>
      </c>
      <c r="T117" s="65" t="e">
        <f t="shared" ref="T117:T129" si="24">S117/H117</f>
        <v>#DIV/0!</v>
      </c>
    </row>
    <row r="118" spans="1:20" s="157" customFormat="1" ht="36" customHeight="1" x14ac:dyDescent="0.3">
      <c r="A118" s="100">
        <v>80</v>
      </c>
      <c r="B118" s="1035"/>
      <c r="C118" s="493"/>
      <c r="D118" s="493"/>
      <c r="E118" s="896"/>
      <c r="F118" s="877"/>
      <c r="G118" s="967"/>
      <c r="H118" s="877"/>
      <c r="I118" s="105">
        <f t="shared" si="23"/>
        <v>0</v>
      </c>
      <c r="J118" s="977"/>
      <c r="K118" s="517"/>
      <c r="L118" s="540"/>
      <c r="M118" s="517"/>
      <c r="N118" s="540"/>
      <c r="O118" s="1030"/>
      <c r="P118" s="652"/>
      <c r="Q118" s="789"/>
      <c r="R118" s="931"/>
      <c r="S118" s="65">
        <f t="shared" si="15"/>
        <v>0</v>
      </c>
      <c r="T118" s="65" t="e">
        <f t="shared" si="24"/>
        <v>#DIV/0!</v>
      </c>
    </row>
    <row r="119" spans="1:20" s="157" customFormat="1" ht="23.25" customHeight="1" x14ac:dyDescent="0.25">
      <c r="A119" s="100">
        <v>81</v>
      </c>
      <c r="B119" s="493"/>
      <c r="C119" s="493"/>
      <c r="D119" s="493"/>
      <c r="E119" s="896"/>
      <c r="F119" s="877"/>
      <c r="G119" s="967"/>
      <c r="H119" s="877"/>
      <c r="I119" s="105">
        <f t="shared" si="23"/>
        <v>0</v>
      </c>
      <c r="J119" s="619"/>
      <c r="K119" s="517"/>
      <c r="L119" s="540"/>
      <c r="M119" s="517"/>
      <c r="N119" s="540"/>
      <c r="O119" s="1029"/>
      <c r="P119" s="652"/>
      <c r="Q119" s="789"/>
      <c r="R119" s="1031"/>
      <c r="S119" s="65">
        <f t="shared" si="15"/>
        <v>0</v>
      </c>
      <c r="T119" s="65" t="e">
        <f t="shared" si="24"/>
        <v>#DIV/0!</v>
      </c>
    </row>
    <row r="120" spans="1:20" s="157" customFormat="1" ht="25.5" customHeight="1" x14ac:dyDescent="0.25">
      <c r="A120" s="100">
        <v>82</v>
      </c>
      <c r="B120" s="493"/>
      <c r="C120" s="493"/>
      <c r="D120" s="493"/>
      <c r="E120" s="896"/>
      <c r="F120" s="877"/>
      <c r="G120" s="967"/>
      <c r="H120" s="877"/>
      <c r="I120" s="105">
        <f t="shared" si="23"/>
        <v>0</v>
      </c>
      <c r="J120" s="619"/>
      <c r="K120" s="517"/>
      <c r="L120" s="540"/>
      <c r="M120" s="517"/>
      <c r="N120" s="540"/>
      <c r="O120" s="1029"/>
      <c r="P120" s="652"/>
      <c r="Q120" s="789"/>
      <c r="R120" s="1031"/>
      <c r="S120" s="65">
        <f t="shared" si="15"/>
        <v>0</v>
      </c>
      <c r="T120" s="65" t="e">
        <f t="shared" si="24"/>
        <v>#DIV/0!</v>
      </c>
    </row>
    <row r="121" spans="1:20" s="157" customFormat="1" ht="26.25" customHeight="1" x14ac:dyDescent="0.25">
      <c r="A121" s="100">
        <v>83</v>
      </c>
      <c r="B121" s="493"/>
      <c r="C121" s="493"/>
      <c r="D121" s="493"/>
      <c r="E121" s="896"/>
      <c r="F121" s="877"/>
      <c r="G121" s="967"/>
      <c r="H121" s="877"/>
      <c r="I121" s="105">
        <f t="shared" si="23"/>
        <v>0</v>
      </c>
      <c r="J121" s="619"/>
      <c r="K121" s="517"/>
      <c r="L121" s="540"/>
      <c r="M121" s="517"/>
      <c r="N121" s="540"/>
      <c r="O121" s="652"/>
      <c r="P121" s="652"/>
      <c r="Q121" s="789"/>
      <c r="R121" s="1031"/>
      <c r="S121" s="65">
        <f t="shared" ref="S121:S125" si="25">Q121+M121+K121</f>
        <v>0</v>
      </c>
      <c r="T121" s="65" t="e">
        <f t="shared" ref="T121:T125" si="26">S121/H121</f>
        <v>#DIV/0!</v>
      </c>
    </row>
    <row r="122" spans="1:20" s="157" customFormat="1" ht="18.75" customHeight="1" x14ac:dyDescent="0.25">
      <c r="A122" s="100">
        <v>84</v>
      </c>
      <c r="B122" s="493"/>
      <c r="C122" s="493"/>
      <c r="D122" s="493"/>
      <c r="E122" s="896"/>
      <c r="F122" s="877"/>
      <c r="G122" s="967"/>
      <c r="H122" s="877"/>
      <c r="I122" s="105">
        <f t="shared" si="23"/>
        <v>0</v>
      </c>
      <c r="J122" s="619"/>
      <c r="K122" s="517"/>
      <c r="L122" s="540"/>
      <c r="M122" s="517"/>
      <c r="N122" s="540"/>
      <c r="O122" s="652"/>
      <c r="P122" s="518"/>
      <c r="Q122" s="792"/>
      <c r="R122" s="1031"/>
      <c r="S122" s="65">
        <f t="shared" si="25"/>
        <v>0</v>
      </c>
      <c r="T122" s="65" t="e">
        <f t="shared" si="26"/>
        <v>#DIV/0!</v>
      </c>
    </row>
    <row r="123" spans="1:20" s="157" customFormat="1" ht="24.75" customHeight="1" x14ac:dyDescent="0.25">
      <c r="A123" s="100">
        <v>85</v>
      </c>
      <c r="B123" s="493"/>
      <c r="C123" s="493"/>
      <c r="D123" s="493"/>
      <c r="E123" s="896"/>
      <c r="F123" s="877"/>
      <c r="G123" s="967"/>
      <c r="H123" s="877"/>
      <c r="I123" s="105">
        <f t="shared" si="23"/>
        <v>0</v>
      </c>
      <c r="J123" s="619"/>
      <c r="K123" s="517"/>
      <c r="L123" s="540"/>
      <c r="M123" s="517"/>
      <c r="N123" s="540"/>
      <c r="O123" s="1032"/>
      <c r="P123" s="518"/>
      <c r="Q123" s="792"/>
      <c r="R123" s="898"/>
      <c r="S123" s="65">
        <f t="shared" si="25"/>
        <v>0</v>
      </c>
      <c r="T123" s="65" t="e">
        <f t="shared" si="26"/>
        <v>#DIV/0!</v>
      </c>
    </row>
    <row r="124" spans="1:20" s="157" customFormat="1" x14ac:dyDescent="0.25">
      <c r="A124" s="100">
        <v>86</v>
      </c>
      <c r="B124" s="1036"/>
      <c r="C124" s="493"/>
      <c r="D124" s="493"/>
      <c r="E124" s="896"/>
      <c r="F124" s="877"/>
      <c r="G124" s="967"/>
      <c r="H124" s="877"/>
      <c r="I124" s="105">
        <f t="shared" si="23"/>
        <v>0</v>
      </c>
      <c r="J124" s="619"/>
      <c r="K124" s="517"/>
      <c r="L124" s="540"/>
      <c r="M124" s="517"/>
      <c r="N124" s="540"/>
      <c r="O124" s="806"/>
      <c r="P124" s="902"/>
      <c r="Q124" s="792"/>
      <c r="R124" s="516"/>
      <c r="S124" s="65">
        <f t="shared" si="25"/>
        <v>0</v>
      </c>
      <c r="T124" s="65" t="e">
        <f t="shared" si="26"/>
        <v>#DIV/0!</v>
      </c>
    </row>
    <row r="125" spans="1:20" s="157" customFormat="1" ht="29.25" customHeight="1" x14ac:dyDescent="0.25">
      <c r="A125" s="100">
        <v>88</v>
      </c>
      <c r="B125" s="1037"/>
      <c r="C125" s="980"/>
      <c r="D125" s="493"/>
      <c r="E125" s="885"/>
      <c r="F125" s="877"/>
      <c r="G125" s="967"/>
      <c r="H125" s="877"/>
      <c r="I125" s="105">
        <f t="shared" si="23"/>
        <v>0</v>
      </c>
      <c r="J125" s="619"/>
      <c r="K125" s="517"/>
      <c r="L125" s="540"/>
      <c r="M125" s="517"/>
      <c r="N125" s="540"/>
      <c r="O125" s="979"/>
      <c r="P125" s="902"/>
      <c r="Q125" s="792"/>
      <c r="R125" s="898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89</v>
      </c>
      <c r="B126" s="493"/>
      <c r="C126" s="493"/>
      <c r="D126" s="493"/>
      <c r="E126" s="885"/>
      <c r="F126" s="877"/>
      <c r="G126" s="967"/>
      <c r="H126" s="877"/>
      <c r="I126" s="105">
        <f t="shared" si="23"/>
        <v>0</v>
      </c>
      <c r="J126" s="619"/>
      <c r="K126" s="517"/>
      <c r="L126" s="540"/>
      <c r="M126" s="517"/>
      <c r="N126" s="540"/>
      <c r="O126" s="900"/>
      <c r="P126" s="518"/>
      <c r="Q126" s="792"/>
      <c r="R126" s="898"/>
      <c r="S126" s="65">
        <f t="shared" si="15"/>
        <v>0</v>
      </c>
      <c r="T126" s="65" t="e">
        <f t="shared" si="24"/>
        <v>#DIV/0!</v>
      </c>
    </row>
    <row r="127" spans="1:20" s="157" customFormat="1" ht="18.75" customHeight="1" x14ac:dyDescent="0.25">
      <c r="A127" s="100">
        <v>90</v>
      </c>
      <c r="B127" s="493"/>
      <c r="C127" s="493"/>
      <c r="D127" s="493"/>
      <c r="E127" s="885"/>
      <c r="F127" s="877"/>
      <c r="G127" s="967"/>
      <c r="H127" s="877"/>
      <c r="I127" s="105">
        <f t="shared" si="23"/>
        <v>0</v>
      </c>
      <c r="J127" s="619"/>
      <c r="K127" s="517"/>
      <c r="L127" s="540"/>
      <c r="M127" s="517"/>
      <c r="N127" s="540"/>
      <c r="O127" s="900"/>
      <c r="P127" s="518"/>
      <c r="Q127" s="792"/>
      <c r="R127" s="89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91</v>
      </c>
      <c r="B128" s="493"/>
      <c r="C128" s="493"/>
      <c r="D128" s="493"/>
      <c r="E128" s="885"/>
      <c r="F128" s="877"/>
      <c r="G128" s="967"/>
      <c r="H128" s="877"/>
      <c r="I128" s="105">
        <f t="shared" si="23"/>
        <v>0</v>
      </c>
      <c r="J128" s="619"/>
      <c r="K128" s="517"/>
      <c r="L128" s="540"/>
      <c r="M128" s="517"/>
      <c r="N128" s="945"/>
      <c r="O128" s="900"/>
      <c r="P128" s="518"/>
      <c r="Q128" s="792"/>
      <c r="R128" s="898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92</v>
      </c>
      <c r="B129" s="493"/>
      <c r="C129" s="493"/>
      <c r="D129" s="493"/>
      <c r="E129" s="885"/>
      <c r="F129" s="877"/>
      <c r="G129" s="967"/>
      <c r="H129" s="877"/>
      <c r="I129" s="105">
        <f t="shared" si="23"/>
        <v>0</v>
      </c>
      <c r="J129" s="630"/>
      <c r="K129" s="517"/>
      <c r="L129" s="540"/>
      <c r="M129" s="517"/>
      <c r="N129" s="946"/>
      <c r="O129" s="900"/>
      <c r="P129" s="518"/>
      <c r="Q129" s="792"/>
      <c r="R129" s="899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93</v>
      </c>
      <c r="B130" s="493"/>
      <c r="C130" s="493"/>
      <c r="D130" s="493"/>
      <c r="E130" s="885"/>
      <c r="F130" s="877"/>
      <c r="G130" s="967"/>
      <c r="H130" s="877"/>
      <c r="I130" s="105">
        <f t="shared" si="23"/>
        <v>0</v>
      </c>
      <c r="J130" s="630"/>
      <c r="K130" s="517"/>
      <c r="L130" s="540"/>
      <c r="M130" s="517"/>
      <c r="N130" s="947"/>
      <c r="O130" s="900"/>
      <c r="P130" s="902"/>
      <c r="Q130" s="792"/>
      <c r="R130" s="899"/>
      <c r="S130" s="65">
        <f t="shared" si="15"/>
        <v>0</v>
      </c>
      <c r="T130" s="65" t="e">
        <f>S130/H130</f>
        <v>#DIV/0!</v>
      </c>
    </row>
    <row r="131" spans="1:20" s="157" customFormat="1" ht="18.75" x14ac:dyDescent="0.25">
      <c r="A131" s="100">
        <v>94</v>
      </c>
      <c r="B131" s="493"/>
      <c r="C131" s="493"/>
      <c r="D131" s="493"/>
      <c r="E131" s="885"/>
      <c r="F131" s="877"/>
      <c r="G131" s="967"/>
      <c r="H131" s="877"/>
      <c r="I131" s="274">
        <f t="shared" si="23"/>
        <v>0</v>
      </c>
      <c r="J131" s="482"/>
      <c r="K131" s="517"/>
      <c r="L131" s="540"/>
      <c r="M131" s="517"/>
      <c r="N131" s="944"/>
      <c r="O131" s="900"/>
      <c r="P131" s="518"/>
      <c r="Q131" s="792"/>
      <c r="R131" s="899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32.25" customHeight="1" x14ac:dyDescent="0.25">
      <c r="A132" s="100">
        <v>95</v>
      </c>
      <c r="B132" s="493"/>
      <c r="C132" s="493"/>
      <c r="D132" s="493"/>
      <c r="E132" s="885"/>
      <c r="F132" s="877"/>
      <c r="G132" s="967"/>
      <c r="H132" s="877"/>
      <c r="I132" s="274">
        <f t="shared" si="23"/>
        <v>0</v>
      </c>
      <c r="J132" s="482"/>
      <c r="K132" s="517"/>
      <c r="L132" s="540"/>
      <c r="M132" s="517"/>
      <c r="N132" s="944"/>
      <c r="O132" s="900"/>
      <c r="P132" s="518"/>
      <c r="Q132" s="792"/>
      <c r="R132" s="898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96</v>
      </c>
      <c r="B133" s="493"/>
      <c r="C133" s="493"/>
      <c r="D133" s="493"/>
      <c r="E133" s="885"/>
      <c r="F133" s="877"/>
      <c r="G133" s="967"/>
      <c r="H133" s="877"/>
      <c r="I133" s="274">
        <f t="shared" si="23"/>
        <v>0</v>
      </c>
      <c r="J133" s="482"/>
      <c r="K133" s="517"/>
      <c r="L133" s="540"/>
      <c r="M133" s="517"/>
      <c r="N133" s="944"/>
      <c r="O133" s="900"/>
      <c r="P133" s="518"/>
      <c r="Q133" s="792"/>
      <c r="R133" s="898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97</v>
      </c>
      <c r="B134" s="493"/>
      <c r="C134" s="493"/>
      <c r="D134" s="493"/>
      <c r="E134" s="885"/>
      <c r="F134" s="877"/>
      <c r="G134" s="967"/>
      <c r="H134" s="877"/>
      <c r="I134" s="274">
        <f t="shared" si="23"/>
        <v>0</v>
      </c>
      <c r="J134" s="482"/>
      <c r="K134" s="517"/>
      <c r="L134" s="540"/>
      <c r="M134" s="517"/>
      <c r="N134" s="944"/>
      <c r="O134" s="900"/>
      <c r="P134" s="518"/>
      <c r="Q134" s="792"/>
      <c r="R134" s="89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98</v>
      </c>
      <c r="B135" s="493"/>
      <c r="C135" s="1035"/>
      <c r="D135" s="493"/>
      <c r="E135" s="885"/>
      <c r="F135" s="877"/>
      <c r="G135" s="967"/>
      <c r="H135" s="877"/>
      <c r="I135" s="274">
        <f t="shared" si="23"/>
        <v>0</v>
      </c>
      <c r="J135" s="482"/>
      <c r="K135" s="517"/>
      <c r="L135" s="540"/>
      <c r="M135" s="517"/>
      <c r="N135" s="944"/>
      <c r="O135" s="900"/>
      <c r="P135" s="518"/>
      <c r="Q135" s="792"/>
      <c r="R135" s="89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99</v>
      </c>
      <c r="B136" s="493"/>
      <c r="C136" s="1034"/>
      <c r="D136" s="493"/>
      <c r="E136" s="885"/>
      <c r="F136" s="877"/>
      <c r="G136" s="967"/>
      <c r="H136" s="875"/>
      <c r="I136" s="274">
        <f t="shared" si="23"/>
        <v>0</v>
      </c>
      <c r="J136" s="617"/>
      <c r="K136" s="517"/>
      <c r="L136" s="540"/>
      <c r="M136" s="517"/>
      <c r="N136" s="517"/>
      <c r="O136" s="900"/>
      <c r="P136" s="517"/>
      <c r="Q136" s="792"/>
      <c r="R136" s="89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100</v>
      </c>
      <c r="B137" s="493"/>
      <c r="C137" s="1043"/>
      <c r="D137" s="493"/>
      <c r="E137" s="885"/>
      <c r="F137" s="877"/>
      <c r="G137" s="967"/>
      <c r="H137" s="875"/>
      <c r="I137" s="105">
        <f t="shared" si="23"/>
        <v>0</v>
      </c>
      <c r="J137" s="617"/>
      <c r="K137" s="517"/>
      <c r="L137" s="540"/>
      <c r="M137" s="517"/>
      <c r="N137" s="517"/>
      <c r="O137" s="900"/>
      <c r="P137" s="517"/>
      <c r="Q137" s="792"/>
      <c r="R137" s="899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101</v>
      </c>
      <c r="B138" s="493"/>
      <c r="C138" s="493"/>
      <c r="D138" s="493"/>
      <c r="E138" s="885"/>
      <c r="F138" s="877"/>
      <c r="G138" s="967"/>
      <c r="H138" s="875"/>
      <c r="I138" s="105">
        <f t="shared" si="23"/>
        <v>0</v>
      </c>
      <c r="J138" s="482"/>
      <c r="K138" s="517"/>
      <c r="L138" s="540"/>
      <c r="M138" s="517"/>
      <c r="N138" s="517"/>
      <c r="O138" s="900"/>
      <c r="P138" s="517"/>
      <c r="Q138" s="792"/>
      <c r="R138" s="898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102</v>
      </c>
      <c r="B139" s="493"/>
      <c r="C139" s="706"/>
      <c r="D139" s="714"/>
      <c r="E139" s="885"/>
      <c r="F139" s="878"/>
      <c r="G139" s="968"/>
      <c r="H139" s="722"/>
      <c r="I139" s="105">
        <f t="shared" si="23"/>
        <v>0</v>
      </c>
      <c r="J139" s="493"/>
      <c r="K139" s="517"/>
      <c r="L139" s="540"/>
      <c r="M139" s="517"/>
      <c r="N139" s="517"/>
      <c r="O139" s="900"/>
      <c r="P139" s="517"/>
      <c r="Q139" s="901"/>
      <c r="R139" s="898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27" customHeight="1" x14ac:dyDescent="0.25">
      <c r="A140" s="100">
        <v>103</v>
      </c>
      <c r="B140" s="876"/>
      <c r="C140" s="706"/>
      <c r="D140" s="716"/>
      <c r="E140" s="715"/>
      <c r="F140" s="878"/>
      <c r="G140" s="968"/>
      <c r="H140" s="722"/>
      <c r="I140" s="105">
        <f t="shared" si="23"/>
        <v>0</v>
      </c>
      <c r="J140" s="493"/>
      <c r="K140" s="517"/>
      <c r="L140" s="540"/>
      <c r="M140" s="517"/>
      <c r="N140" s="517"/>
      <c r="O140" s="1021"/>
      <c r="P140" s="517"/>
      <c r="Q140" s="860"/>
      <c r="R140" s="516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8.75" x14ac:dyDescent="0.25">
      <c r="A141" s="100">
        <v>104</v>
      </c>
      <c r="B141" s="1038"/>
      <c r="C141" s="706"/>
      <c r="D141" s="714"/>
      <c r="E141" s="1046"/>
      <c r="F141" s="1047"/>
      <c r="G141" s="1048"/>
      <c r="H141" s="1012"/>
      <c r="I141" s="274">
        <f t="shared" si="23"/>
        <v>0</v>
      </c>
      <c r="J141" s="620"/>
      <c r="K141" s="621"/>
      <c r="L141" s="520"/>
      <c r="M141" s="621"/>
      <c r="N141" s="527"/>
      <c r="O141" s="1021"/>
      <c r="P141" s="653"/>
      <c r="Q141" s="860"/>
      <c r="R141" s="516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876"/>
      <c r="C142" s="706"/>
      <c r="D142" s="714"/>
      <c r="E142" s="715"/>
      <c r="F142" s="878"/>
      <c r="G142" s="968"/>
      <c r="H142" s="722"/>
      <c r="I142" s="274">
        <f t="shared" si="23"/>
        <v>0</v>
      </c>
      <c r="J142" s="620"/>
      <c r="K142" s="621"/>
      <c r="L142" s="520"/>
      <c r="M142" s="621"/>
      <c r="N142" s="527"/>
      <c r="O142" s="1021"/>
      <c r="P142" s="682"/>
      <c r="Q142" s="860"/>
      <c r="R142" s="516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876"/>
      <c r="C143" s="706"/>
      <c r="D143" s="716"/>
      <c r="E143" s="715"/>
      <c r="F143" s="878"/>
      <c r="G143" s="968"/>
      <c r="H143" s="722"/>
      <c r="I143" s="274">
        <f t="shared" si="23"/>
        <v>0</v>
      </c>
      <c r="J143" s="620"/>
      <c r="K143" s="621"/>
      <c r="L143" s="520"/>
      <c r="M143" s="621"/>
      <c r="N143" s="527"/>
      <c r="O143" s="1021"/>
      <c r="P143" s="653"/>
      <c r="Q143" s="860"/>
      <c r="R143" s="516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876"/>
      <c r="C144" s="706"/>
      <c r="D144" s="1049"/>
      <c r="E144" s="1050"/>
      <c r="F144" s="879"/>
      <c r="G144" s="968"/>
      <c r="H144" s="722"/>
      <c r="I144" s="274">
        <f t="shared" si="23"/>
        <v>0</v>
      </c>
      <c r="J144" s="620"/>
      <c r="K144" s="621"/>
      <c r="L144" s="520"/>
      <c r="M144" s="621"/>
      <c r="N144" s="527"/>
      <c r="O144" s="1021"/>
      <c r="P144" s="653"/>
      <c r="Q144" s="860"/>
      <c r="R144" s="516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493"/>
      <c r="C145" s="482"/>
      <c r="D145" s="501"/>
      <c r="E145" s="708"/>
      <c r="F145" s="502"/>
      <c r="G145" s="503"/>
      <c r="H145" s="723"/>
      <c r="I145" s="274">
        <f t="shared" si="23"/>
        <v>0</v>
      </c>
      <c r="J145" s="620"/>
      <c r="K145" s="621"/>
      <c r="L145" s="520"/>
      <c r="M145" s="621"/>
      <c r="N145" s="527"/>
      <c r="O145" s="1033"/>
      <c r="P145" s="653"/>
      <c r="Q145" s="794"/>
      <c r="R145" s="654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05"/>
      <c r="C146" s="506"/>
      <c r="D146" s="501"/>
      <c r="E146" s="708"/>
      <c r="F146" s="502"/>
      <c r="G146" s="503"/>
      <c r="H146" s="723"/>
      <c r="I146" s="274">
        <f t="shared" si="23"/>
        <v>0</v>
      </c>
      <c r="J146" s="620"/>
      <c r="K146" s="621"/>
      <c r="L146" s="520"/>
      <c r="M146" s="621"/>
      <c r="N146" s="527"/>
      <c r="O146" s="685"/>
      <c r="P146" s="653"/>
      <c r="Q146" s="794"/>
      <c r="R146" s="654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05"/>
      <c r="C147" s="506"/>
      <c r="D147" s="501"/>
      <c r="E147" s="708"/>
      <c r="F147" s="502"/>
      <c r="G147" s="503"/>
      <c r="H147" s="723"/>
      <c r="I147" s="274">
        <f t="shared" si="23"/>
        <v>0</v>
      </c>
      <c r="J147" s="620"/>
      <c r="K147" s="621"/>
      <c r="L147" s="520"/>
      <c r="M147" s="621"/>
      <c r="N147" s="527"/>
      <c r="O147" s="685"/>
      <c r="P147" s="653"/>
      <c r="Q147" s="794"/>
      <c r="R147" s="654"/>
      <c r="S147" s="65"/>
      <c r="T147" s="65"/>
    </row>
    <row r="148" spans="1:20" s="157" customFormat="1" x14ac:dyDescent="0.25">
      <c r="A148" s="100"/>
      <c r="B148" s="505"/>
      <c r="C148" s="507"/>
      <c r="D148" s="501"/>
      <c r="E148" s="637"/>
      <c r="F148" s="502"/>
      <c r="G148" s="503"/>
      <c r="H148" s="723"/>
      <c r="I148" s="274">
        <f t="shared" si="23"/>
        <v>0</v>
      </c>
      <c r="J148" s="620"/>
      <c r="K148" s="621"/>
      <c r="L148" s="520"/>
      <c r="M148" s="621"/>
      <c r="N148" s="527"/>
      <c r="O148" s="685"/>
      <c r="P148" s="653"/>
      <c r="Q148" s="794"/>
      <c r="R148" s="654"/>
      <c r="S148" s="65"/>
      <c r="T148" s="65"/>
    </row>
    <row r="149" spans="1:20" s="157" customFormat="1" x14ac:dyDescent="0.25">
      <c r="A149" s="100"/>
      <c r="B149" s="505"/>
      <c r="C149" s="508"/>
      <c r="D149" s="501"/>
      <c r="E149" s="637"/>
      <c r="F149" s="502"/>
      <c r="G149" s="503"/>
      <c r="H149" s="504"/>
      <c r="I149" s="274">
        <f t="shared" si="23"/>
        <v>0</v>
      </c>
      <c r="J149" s="620"/>
      <c r="K149" s="621"/>
      <c r="L149" s="520"/>
      <c r="M149" s="621"/>
      <c r="N149" s="527"/>
      <c r="O149" s="685"/>
      <c r="P149" s="653"/>
      <c r="Q149" s="794"/>
      <c r="R149" s="654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7"/>
      <c r="F150" s="502"/>
      <c r="G150" s="503"/>
      <c r="H150" s="504"/>
      <c r="I150" s="274">
        <f t="shared" si="23"/>
        <v>0</v>
      </c>
      <c r="J150" s="620"/>
      <c r="K150" s="621"/>
      <c r="L150" s="520"/>
      <c r="M150" s="621"/>
      <c r="N150" s="527"/>
      <c r="O150" s="685"/>
      <c r="P150" s="653"/>
      <c r="Q150" s="794"/>
      <c r="R150" s="654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7"/>
      <c r="F151" s="502"/>
      <c r="G151" s="503"/>
      <c r="H151" s="504"/>
      <c r="I151" s="274">
        <f t="shared" si="23"/>
        <v>0</v>
      </c>
      <c r="J151" s="256"/>
      <c r="K151" s="239"/>
      <c r="L151" s="288"/>
      <c r="M151" s="238"/>
      <c r="N151" s="494"/>
      <c r="O151" s="537"/>
      <c r="P151" s="683"/>
      <c r="Q151" s="793"/>
      <c r="R151" s="684"/>
      <c r="S151" s="65"/>
      <c r="T151" s="65"/>
    </row>
    <row r="152" spans="1:20" s="157" customFormat="1" x14ac:dyDescent="0.25">
      <c r="A152" s="100"/>
      <c r="B152" s="505"/>
      <c r="C152" s="508"/>
      <c r="D152" s="501"/>
      <c r="E152" s="637"/>
      <c r="F152" s="502"/>
      <c r="G152" s="503"/>
      <c r="H152" s="504"/>
      <c r="I152" s="274">
        <f t="shared" si="23"/>
        <v>0</v>
      </c>
      <c r="J152" s="256"/>
      <c r="K152" s="239"/>
      <c r="L152" s="288"/>
      <c r="M152" s="238"/>
      <c r="N152" s="494"/>
      <c r="O152" s="537"/>
      <c r="P152" s="653"/>
      <c r="Q152" s="794"/>
      <c r="R152" s="654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7"/>
      <c r="F153" s="502"/>
      <c r="G153" s="503"/>
      <c r="H153" s="504"/>
      <c r="I153" s="274">
        <f t="shared" si="23"/>
        <v>0</v>
      </c>
      <c r="J153" s="256"/>
      <c r="K153" s="239"/>
      <c r="L153" s="288"/>
      <c r="M153" s="238"/>
      <c r="N153" s="494"/>
      <c r="O153" s="537"/>
      <c r="P153" s="653"/>
      <c r="Q153" s="794"/>
      <c r="R153" s="654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7"/>
      <c r="F154" s="502"/>
      <c r="G154" s="503"/>
      <c r="H154" s="504"/>
      <c r="I154" s="274">
        <f t="shared" si="23"/>
        <v>0</v>
      </c>
      <c r="J154" s="256"/>
      <c r="K154" s="239"/>
      <c r="L154" s="288"/>
      <c r="M154" s="238"/>
      <c r="N154" s="494"/>
      <c r="O154" s="537"/>
      <c r="P154" s="653"/>
      <c r="Q154" s="794"/>
      <c r="R154" s="654"/>
      <c r="S154" s="65"/>
      <c r="T154" s="65"/>
    </row>
    <row r="155" spans="1:20" s="157" customFormat="1" x14ac:dyDescent="0.25">
      <c r="A155" s="100"/>
      <c r="B155" s="505"/>
      <c r="C155" s="482"/>
      <c r="D155" s="501"/>
      <c r="E155" s="637"/>
      <c r="F155" s="502"/>
      <c r="G155" s="503"/>
      <c r="H155" s="504"/>
      <c r="I155" s="274">
        <f t="shared" si="23"/>
        <v>0</v>
      </c>
      <c r="J155" s="256"/>
      <c r="K155" s="239"/>
      <c r="L155" s="288"/>
      <c r="M155" s="238"/>
      <c r="N155" s="494"/>
      <c r="O155" s="537"/>
      <c r="P155" s="653"/>
      <c r="Q155" s="794"/>
      <c r="R155" s="654"/>
      <c r="S155" s="65"/>
      <c r="T155" s="65"/>
    </row>
    <row r="156" spans="1:20" s="157" customFormat="1" x14ac:dyDescent="0.25">
      <c r="A156" s="100"/>
      <c r="B156" s="505"/>
      <c r="C156" s="482"/>
      <c r="D156" s="501"/>
      <c r="E156" s="637"/>
      <c r="F156" s="502"/>
      <c r="G156" s="503"/>
      <c r="H156" s="504"/>
      <c r="I156" s="274">
        <f t="shared" si="23"/>
        <v>0</v>
      </c>
      <c r="J156" s="256"/>
      <c r="K156" s="239"/>
      <c r="L156" s="288"/>
      <c r="M156" s="238"/>
      <c r="N156" s="494"/>
      <c r="O156" s="537"/>
      <c r="P156" s="653"/>
      <c r="Q156" s="794"/>
      <c r="R156" s="654"/>
      <c r="S156" s="65"/>
      <c r="T156" s="65"/>
    </row>
    <row r="157" spans="1:20" s="157" customFormat="1" x14ac:dyDescent="0.25">
      <c r="A157" s="100"/>
      <c r="B157" s="505"/>
      <c r="C157" s="482"/>
      <c r="D157" s="501"/>
      <c r="E157" s="637"/>
      <c r="F157" s="502"/>
      <c r="G157" s="503"/>
      <c r="H157" s="504"/>
      <c r="I157" s="274">
        <f t="shared" si="23"/>
        <v>0</v>
      </c>
      <c r="J157" s="256"/>
      <c r="K157" s="239"/>
      <c r="L157" s="288"/>
      <c r="M157" s="238"/>
      <c r="N157" s="494"/>
      <c r="O157" s="537"/>
      <c r="P157" s="653"/>
      <c r="Q157" s="794"/>
      <c r="R157" s="654"/>
      <c r="S157" s="65"/>
      <c r="T157" s="65"/>
    </row>
    <row r="158" spans="1:20" s="157" customFormat="1" x14ac:dyDescent="0.25">
      <c r="A158" s="100"/>
      <c r="B158" s="505"/>
      <c r="C158" s="482"/>
      <c r="D158" s="501"/>
      <c r="E158" s="637"/>
      <c r="F158" s="502"/>
      <c r="G158" s="503"/>
      <c r="H158" s="504"/>
      <c r="I158" s="274">
        <f t="shared" si="23"/>
        <v>0</v>
      </c>
      <c r="J158" s="256"/>
      <c r="K158" s="239"/>
      <c r="L158" s="288"/>
      <c r="M158" s="238"/>
      <c r="N158" s="494"/>
      <c r="O158" s="537"/>
      <c r="P158" s="653"/>
      <c r="Q158" s="794"/>
      <c r="R158" s="654"/>
      <c r="S158" s="65"/>
      <c r="T158" s="65"/>
    </row>
    <row r="159" spans="1:20" s="157" customFormat="1" x14ac:dyDescent="0.25">
      <c r="A159" s="100"/>
      <c r="B159" s="505"/>
      <c r="C159" s="482"/>
      <c r="D159" s="501"/>
      <c r="E159" s="637"/>
      <c r="F159" s="502"/>
      <c r="G159" s="503"/>
      <c r="H159" s="504"/>
      <c r="I159" s="274">
        <f t="shared" si="23"/>
        <v>0</v>
      </c>
      <c r="J159" s="256"/>
      <c r="K159" s="239"/>
      <c r="L159" s="288"/>
      <c r="M159" s="238"/>
      <c r="N159" s="494"/>
      <c r="O159" s="537"/>
      <c r="P159" s="653"/>
      <c r="Q159" s="794"/>
      <c r="R159" s="654"/>
      <c r="S159" s="65"/>
      <c r="T159" s="65"/>
    </row>
    <row r="160" spans="1:20" s="157" customFormat="1" x14ac:dyDescent="0.25">
      <c r="A160" s="100"/>
      <c r="B160" s="505"/>
      <c r="C160" s="482"/>
      <c r="D160" s="501"/>
      <c r="E160" s="637"/>
      <c r="F160" s="502"/>
      <c r="G160" s="503"/>
      <c r="H160" s="504"/>
      <c r="I160" s="274">
        <f t="shared" si="23"/>
        <v>0</v>
      </c>
      <c r="J160" s="256"/>
      <c r="K160" s="239"/>
      <c r="L160" s="288"/>
      <c r="M160" s="238"/>
      <c r="N160" s="494"/>
      <c r="O160" s="537"/>
      <c r="P160" s="653"/>
      <c r="Q160" s="794"/>
      <c r="R160" s="654"/>
      <c r="S160" s="65"/>
      <c r="T160" s="65"/>
    </row>
    <row r="161" spans="1:20" s="157" customFormat="1" x14ac:dyDescent="0.25">
      <c r="A161" s="100"/>
      <c r="B161" s="352"/>
      <c r="C161" s="356"/>
      <c r="D161" s="443"/>
      <c r="E161" s="635"/>
      <c r="F161" s="572"/>
      <c r="G161" s="573"/>
      <c r="H161" s="574"/>
      <c r="I161" s="274">
        <f t="shared" si="23"/>
        <v>0</v>
      </c>
      <c r="J161" s="256"/>
      <c r="K161" s="239"/>
      <c r="L161" s="288"/>
      <c r="M161" s="238"/>
      <c r="N161" s="494"/>
      <c r="O161" s="537"/>
      <c r="P161" s="653"/>
      <c r="Q161" s="794"/>
      <c r="R161" s="654"/>
      <c r="S161" s="65"/>
      <c r="T161" s="65"/>
    </row>
    <row r="162" spans="1:20" s="157" customFormat="1" x14ac:dyDescent="0.25">
      <c r="A162" s="100"/>
      <c r="B162" s="352"/>
      <c r="C162" s="356"/>
      <c r="D162" s="443"/>
      <c r="E162" s="635"/>
      <c r="F162" s="572"/>
      <c r="G162" s="573"/>
      <c r="H162" s="574"/>
      <c r="I162" s="274">
        <f t="shared" si="23"/>
        <v>0</v>
      </c>
      <c r="J162" s="256"/>
      <c r="K162" s="239"/>
      <c r="L162" s="288"/>
      <c r="M162" s="238"/>
      <c r="N162" s="494"/>
      <c r="O162" s="537"/>
      <c r="P162" s="653"/>
      <c r="Q162" s="794"/>
      <c r="R162" s="654"/>
      <c r="S162" s="65"/>
      <c r="T162" s="65"/>
    </row>
    <row r="163" spans="1:20" s="157" customFormat="1" x14ac:dyDescent="0.25">
      <c r="A163" s="100"/>
      <c r="B163" s="352"/>
      <c r="C163" s="356"/>
      <c r="D163" s="443"/>
      <c r="E163" s="635"/>
      <c r="F163" s="572"/>
      <c r="G163" s="573"/>
      <c r="H163" s="574"/>
      <c r="I163" s="274">
        <f t="shared" si="23"/>
        <v>0</v>
      </c>
      <c r="J163" s="256"/>
      <c r="K163" s="239"/>
      <c r="L163" s="288"/>
      <c r="M163" s="238"/>
      <c r="N163" s="494"/>
      <c r="O163" s="537"/>
      <c r="P163" s="653"/>
      <c r="Q163" s="794"/>
      <c r="R163" s="654"/>
      <c r="S163" s="65"/>
      <c r="T163" s="65"/>
    </row>
    <row r="164" spans="1:20" s="157" customFormat="1" x14ac:dyDescent="0.25">
      <c r="A164" s="100"/>
      <c r="B164" s="571"/>
      <c r="C164" s="73"/>
      <c r="D164" s="161"/>
      <c r="E164" s="154"/>
      <c r="F164" s="105"/>
      <c r="G164" s="100"/>
      <c r="H164" s="487"/>
      <c r="I164" s="274">
        <f t="shared" si="23"/>
        <v>0</v>
      </c>
      <c r="J164" s="256"/>
      <c r="K164" s="239"/>
      <c r="L164" s="288"/>
      <c r="M164" s="238"/>
      <c r="N164" s="494"/>
      <c r="O164" s="537"/>
      <c r="P164" s="498"/>
      <c r="Q164" s="79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3"/>
        <v>0</v>
      </c>
      <c r="J165" s="256"/>
      <c r="K165" s="239"/>
      <c r="L165" s="288"/>
      <c r="M165" s="238"/>
      <c r="N165" s="494"/>
      <c r="O165" s="537"/>
      <c r="P165" s="498"/>
      <c r="Q165" s="795"/>
      <c r="R165" s="49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3"/>
        <v>0</v>
      </c>
      <c r="J166" s="256"/>
      <c r="K166" s="239"/>
      <c r="L166" s="288"/>
      <c r="M166" s="238"/>
      <c r="N166" s="494"/>
      <c r="O166" s="537"/>
      <c r="P166" s="498"/>
      <c r="Q166" s="795"/>
      <c r="R166" s="49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3"/>
        <v>0</v>
      </c>
      <c r="J167" s="256"/>
      <c r="K167" s="239"/>
      <c r="L167" s="288"/>
      <c r="M167" s="238"/>
      <c r="N167" s="494"/>
      <c r="O167" s="537"/>
      <c r="P167" s="498"/>
      <c r="Q167" s="795"/>
      <c r="R167" s="49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487"/>
      <c r="I168" s="274">
        <f t="shared" si="23"/>
        <v>0</v>
      </c>
      <c r="J168" s="256"/>
      <c r="K168" s="239"/>
      <c r="L168" s="288"/>
      <c r="M168" s="238"/>
      <c r="N168" s="494"/>
      <c r="O168" s="537"/>
      <c r="P168" s="498"/>
      <c r="Q168" s="795"/>
      <c r="R168" s="49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487"/>
      <c r="I169" s="274">
        <f t="shared" si="23"/>
        <v>0</v>
      </c>
      <c r="J169" s="256"/>
      <c r="K169" s="239"/>
      <c r="L169" s="288"/>
      <c r="M169" s="238"/>
      <c r="N169" s="494"/>
      <c r="O169" s="537"/>
      <c r="P169" s="498"/>
      <c r="Q169" s="795"/>
      <c r="R169" s="49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487"/>
      <c r="I170" s="274">
        <f t="shared" si="23"/>
        <v>0</v>
      </c>
      <c r="J170" s="256"/>
      <c r="K170" s="239"/>
      <c r="L170" s="288"/>
      <c r="M170" s="238"/>
      <c r="N170" s="494"/>
      <c r="O170" s="537"/>
      <c r="P170" s="498"/>
      <c r="Q170" s="795"/>
      <c r="R170" s="49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487"/>
      <c r="I171" s="274">
        <f t="shared" si="23"/>
        <v>0</v>
      </c>
      <c r="J171" s="256"/>
      <c r="K171" s="239"/>
      <c r="L171" s="288"/>
      <c r="M171" s="238"/>
      <c r="N171" s="433"/>
      <c r="O171" s="538"/>
      <c r="P171" s="237"/>
      <c r="Q171" s="796"/>
      <c r="R171" s="46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487"/>
      <c r="I172" s="274">
        <f t="shared" si="23"/>
        <v>0</v>
      </c>
      <c r="J172" s="256"/>
      <c r="K172" s="239"/>
      <c r="L172" s="288"/>
      <c r="M172" s="238"/>
      <c r="N172" s="433"/>
      <c r="O172" s="538"/>
      <c r="P172" s="237"/>
      <c r="Q172" s="796"/>
      <c r="R172" s="46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487"/>
      <c r="I173" s="274">
        <f t="shared" si="23"/>
        <v>0</v>
      </c>
      <c r="J173" s="256"/>
      <c r="K173" s="239"/>
      <c r="L173" s="288"/>
      <c r="M173" s="238"/>
      <c r="N173" s="433"/>
      <c r="O173" s="538"/>
      <c r="P173" s="237"/>
      <c r="Q173" s="796"/>
      <c r="R173" s="46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29"/>
      <c r="G174" s="100"/>
      <c r="H174" s="487"/>
      <c r="I174" s="274">
        <f t="shared" si="23"/>
        <v>0</v>
      </c>
      <c r="J174" s="256"/>
      <c r="K174" s="287"/>
      <c r="L174" s="288"/>
      <c r="M174" s="265"/>
      <c r="N174" s="433"/>
      <c r="O174" s="267"/>
      <c r="P174" s="285"/>
      <c r="Q174" s="797"/>
      <c r="R174" s="46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29"/>
      <c r="G175" s="100"/>
      <c r="H175" s="487"/>
      <c r="I175" s="105">
        <f t="shared" si="23"/>
        <v>0</v>
      </c>
      <c r="J175" s="189"/>
      <c r="K175" s="108"/>
      <c r="L175" s="172"/>
      <c r="M175" s="71"/>
      <c r="N175" s="434"/>
      <c r="O175" s="127"/>
      <c r="P175" s="116"/>
      <c r="Q175" s="798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29"/>
      <c r="G176" s="100"/>
      <c r="H176" s="487"/>
      <c r="I176" s="105">
        <f t="shared" si="23"/>
        <v>0</v>
      </c>
      <c r="J176" s="189"/>
      <c r="K176" s="108"/>
      <c r="L176" s="172"/>
      <c r="M176" s="71"/>
      <c r="N176" s="434"/>
      <c r="O176" s="127"/>
      <c r="P176" s="116"/>
      <c r="Q176" s="798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29"/>
      <c r="G177" s="100"/>
      <c r="H177" s="487"/>
      <c r="I177" s="105">
        <f t="shared" si="23"/>
        <v>0</v>
      </c>
      <c r="J177" s="189"/>
      <c r="K177" s="108"/>
      <c r="L177" s="172"/>
      <c r="M177" s="71"/>
      <c r="N177" s="434"/>
      <c r="O177" s="127"/>
      <c r="P177" s="116"/>
      <c r="Q177" s="798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29"/>
      <c r="G178" s="100"/>
      <c r="H178" s="487"/>
      <c r="I178" s="105">
        <f t="shared" si="23"/>
        <v>0</v>
      </c>
      <c r="J178" s="189"/>
      <c r="K178" s="108"/>
      <c r="L178" s="172"/>
      <c r="M178" s="71"/>
      <c r="N178" s="434"/>
      <c r="O178" s="127"/>
      <c r="P178" s="116"/>
      <c r="Q178" s="798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29"/>
      <c r="G179" s="100"/>
      <c r="H179" s="487"/>
      <c r="I179" s="105">
        <f t="shared" si="23"/>
        <v>0</v>
      </c>
      <c r="J179" s="189"/>
      <c r="K179" s="108"/>
      <c r="L179" s="172"/>
      <c r="M179" s="71"/>
      <c r="N179" s="434"/>
      <c r="O179" s="127"/>
      <c r="P179" s="116"/>
      <c r="Q179" s="544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29"/>
      <c r="G180" s="100"/>
      <c r="H180" s="487"/>
      <c r="I180" s="105">
        <f t="shared" si="23"/>
        <v>0</v>
      </c>
      <c r="J180" s="189"/>
      <c r="K180" s="108"/>
      <c r="L180" s="172"/>
      <c r="M180" s="71"/>
      <c r="N180" s="434"/>
      <c r="O180" s="127"/>
      <c r="P180" s="116"/>
      <c r="Q180" s="544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29"/>
      <c r="G181" s="100"/>
      <c r="H181" s="487"/>
      <c r="I181" s="105">
        <f t="shared" si="23"/>
        <v>0</v>
      </c>
      <c r="J181" s="189"/>
      <c r="K181" s="108"/>
      <c r="L181" s="172"/>
      <c r="M181" s="71"/>
      <c r="N181" s="434"/>
      <c r="O181" s="127"/>
      <c r="P181" s="116"/>
      <c r="Q181" s="544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29"/>
      <c r="G182" s="100"/>
      <c r="H182" s="487"/>
      <c r="I182" s="105">
        <f t="shared" si="23"/>
        <v>0</v>
      </c>
      <c r="J182" s="189"/>
      <c r="K182" s="108"/>
      <c r="L182" s="172"/>
      <c r="M182" s="71"/>
      <c r="N182" s="434"/>
      <c r="O182" s="127"/>
      <c r="P182" s="116"/>
      <c r="Q182" s="544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29"/>
      <c r="G183" s="100"/>
      <c r="H183" s="487"/>
      <c r="I183" s="105">
        <f t="shared" si="23"/>
        <v>0</v>
      </c>
      <c r="J183" s="189"/>
      <c r="K183" s="108"/>
      <c r="L183" s="172"/>
      <c r="M183" s="71"/>
      <c r="N183" s="434"/>
      <c r="O183" s="127"/>
      <c r="P183" s="116"/>
      <c r="Q183" s="544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29"/>
      <c r="G184" s="100"/>
      <c r="H184" s="487"/>
      <c r="I184" s="105">
        <f t="shared" si="23"/>
        <v>0</v>
      </c>
      <c r="J184" s="189"/>
      <c r="K184" s="108"/>
      <c r="L184" s="172"/>
      <c r="M184" s="71"/>
      <c r="N184" s="434"/>
      <c r="O184" s="127"/>
      <c r="P184" s="116"/>
      <c r="Q184" s="799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29"/>
      <c r="G185" s="100"/>
      <c r="H185" s="487"/>
      <c r="I185" s="105">
        <f t="shared" si="23"/>
        <v>0</v>
      </c>
      <c r="J185" s="189"/>
      <c r="K185" s="108"/>
      <c r="L185" s="172"/>
      <c r="M185" s="71"/>
      <c r="N185" s="434"/>
      <c r="O185" s="127"/>
      <c r="P185" s="116"/>
      <c r="Q185" s="799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38"/>
      <c r="F186" s="629"/>
      <c r="G186" s="100"/>
      <c r="H186" s="487"/>
      <c r="I186" s="105">
        <f t="shared" si="23"/>
        <v>0</v>
      </c>
      <c r="J186" s="129"/>
      <c r="K186" s="168"/>
      <c r="L186" s="581"/>
      <c r="M186" s="71"/>
      <c r="N186" s="435"/>
      <c r="O186" s="127"/>
      <c r="P186" s="95"/>
      <c r="Q186" s="544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34" t="s">
        <v>31</v>
      </c>
      <c r="G187" s="72">
        <f>SUM(G5:G186)</f>
        <v>112</v>
      </c>
      <c r="H187" s="489">
        <f>SUM(H3:H186)</f>
        <v>116240.94000000002</v>
      </c>
      <c r="I187" s="661">
        <f>PIERNA!I37</f>
        <v>0</v>
      </c>
      <c r="J187" s="46"/>
      <c r="K187" s="170">
        <f>SUM(K5:K186)</f>
        <v>0</v>
      </c>
      <c r="L187" s="582"/>
      <c r="M187" s="170">
        <f>SUM(M5:M186)</f>
        <v>0</v>
      </c>
      <c r="N187" s="436"/>
      <c r="O187" s="539"/>
      <c r="P187" s="117"/>
      <c r="Q187" s="800">
        <f>SUM(Q5:Q186)</f>
        <v>4136358.1247499995</v>
      </c>
      <c r="R187" s="152"/>
      <c r="S187" s="178">
        <f>Q187+M187+K187</f>
        <v>4136358.1247499995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583"/>
      <c r="N188" s="183"/>
      <c r="O188" s="166"/>
      <c r="P188" s="95"/>
      <c r="Q188" s="544"/>
      <c r="R188" s="153" t="s">
        <v>42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82"/>
      <c r="B5" s="1097" t="s">
        <v>82</v>
      </c>
      <c r="C5" s="270"/>
      <c r="D5" s="248"/>
      <c r="E5" s="258"/>
      <c r="F5" s="253"/>
      <c r="G5" s="259"/>
    </row>
    <row r="6" spans="1:9" x14ac:dyDescent="0.25">
      <c r="A6" s="1082"/>
      <c r="B6" s="1097"/>
      <c r="C6" s="541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082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8"/>
      <c r="C9" s="649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9"/>
      <c r="C10" s="649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9"/>
      <c r="C11" s="649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9"/>
      <c r="C12" s="649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9"/>
      <c r="C13" s="649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9"/>
      <c r="C14" s="649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9"/>
      <c r="C15" s="649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9"/>
      <c r="C16" s="649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9"/>
      <c r="C17" s="649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9"/>
      <c r="C18" s="649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9"/>
      <c r="C19" s="649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9"/>
      <c r="C20" s="649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7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7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7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7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7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7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7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7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7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7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7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7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7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4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90" t="s">
        <v>11</v>
      </c>
      <c r="D40" s="109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082"/>
      <c r="B5" s="1098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082"/>
      <c r="B6" s="1098"/>
      <c r="C6" s="662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0" t="s">
        <v>11</v>
      </c>
      <c r="D40" s="109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17"/>
  </cols>
  <sheetData>
    <row r="1" spans="1:10" ht="40.5" x14ac:dyDescent="0.55000000000000004">
      <c r="A1" s="1088" t="s">
        <v>278</v>
      </c>
      <c r="B1" s="1088"/>
      <c r="C1" s="1088"/>
      <c r="D1" s="1088"/>
      <c r="E1" s="1088"/>
      <c r="F1" s="1088"/>
      <c r="G1" s="1088"/>
      <c r="H1" s="11">
        <v>1</v>
      </c>
      <c r="I1" s="91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18"/>
    </row>
    <row r="4" spans="1:10" ht="15.75" thickTop="1" x14ac:dyDescent="0.25">
      <c r="A4" s="290"/>
      <c r="B4" s="290"/>
      <c r="C4" s="290"/>
      <c r="D4" s="243"/>
      <c r="E4" s="328"/>
      <c r="F4" s="253"/>
      <c r="G4" s="160"/>
      <c r="H4" s="160"/>
      <c r="I4" s="919"/>
    </row>
    <row r="5" spans="1:10" ht="15" customHeight="1" x14ac:dyDescent="0.25">
      <c r="A5" s="1086" t="s">
        <v>144</v>
      </c>
      <c r="B5" s="1099" t="s">
        <v>145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</row>
    <row r="6" spans="1:10" ht="15.75" x14ac:dyDescent="0.25">
      <c r="A6" s="1086"/>
      <c r="B6" s="1099"/>
      <c r="C6" s="662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920"/>
    </row>
    <row r="7" spans="1:10" x14ac:dyDescent="0.25">
      <c r="A7" s="240"/>
      <c r="B7" s="281"/>
      <c r="C7" s="282"/>
      <c r="D7" s="248"/>
      <c r="E7" s="258"/>
      <c r="F7" s="253"/>
      <c r="G7" s="240"/>
      <c r="H7" s="240"/>
    </row>
    <row r="8" spans="1:10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21"/>
    </row>
    <row r="10" spans="1:10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224</v>
      </c>
      <c r="H10" s="265">
        <v>92</v>
      </c>
      <c r="I10" s="297">
        <f>E4+E5+E6+E7-F10+E8</f>
        <v>712.8</v>
      </c>
      <c r="J10" s="240"/>
    </row>
    <row r="11" spans="1:10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224</v>
      </c>
      <c r="H11" s="265">
        <v>92</v>
      </c>
      <c r="I11" s="297">
        <f>I10-F11</f>
        <v>662.71999999999991</v>
      </c>
      <c r="J11" s="240"/>
    </row>
    <row r="12" spans="1:10" x14ac:dyDescent="0.25">
      <c r="A12" s="195"/>
      <c r="B12" s="283">
        <f t="shared" ref="B12:B28" si="1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227</v>
      </c>
      <c r="H12" s="265">
        <v>92</v>
      </c>
      <c r="I12" s="297">
        <f t="shared" ref="I12:I30" si="2">I11-F12</f>
        <v>634.79999999999995</v>
      </c>
      <c r="J12" s="240"/>
    </row>
    <row r="13" spans="1:10" x14ac:dyDescent="0.25">
      <c r="A13" s="82" t="s">
        <v>33</v>
      </c>
      <c r="B13" s="283">
        <f t="shared" si="1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246</v>
      </c>
      <c r="H13" s="265">
        <v>92</v>
      </c>
      <c r="I13" s="297">
        <f t="shared" si="2"/>
        <v>535.70999999999992</v>
      </c>
      <c r="J13" s="240"/>
    </row>
    <row r="14" spans="1:10" x14ac:dyDescent="0.25">
      <c r="A14" s="73"/>
      <c r="B14" s="283">
        <f t="shared" si="1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249</v>
      </c>
      <c r="H14" s="265">
        <v>92</v>
      </c>
      <c r="I14" s="297">
        <f t="shared" si="2"/>
        <v>492.31999999999994</v>
      </c>
      <c r="J14" s="240"/>
    </row>
    <row r="15" spans="1:10" x14ac:dyDescent="0.25">
      <c r="A15" s="73"/>
      <c r="B15" s="283">
        <f t="shared" si="1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252</v>
      </c>
      <c r="H15" s="265">
        <v>92</v>
      </c>
      <c r="I15" s="297">
        <f t="shared" si="2"/>
        <v>468.32999999999993</v>
      </c>
      <c r="J15" s="240"/>
    </row>
    <row r="16" spans="1:10" x14ac:dyDescent="0.25">
      <c r="B16" s="283">
        <f t="shared" si="1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255</v>
      </c>
      <c r="H16" s="265">
        <v>92</v>
      </c>
      <c r="I16" s="297">
        <f t="shared" si="2"/>
        <v>443.15999999999991</v>
      </c>
      <c r="J16" s="240"/>
    </row>
    <row r="17" spans="1:10" x14ac:dyDescent="0.25">
      <c r="B17" s="283">
        <f t="shared" si="1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256</v>
      </c>
      <c r="H17" s="265">
        <v>92</v>
      </c>
      <c r="I17" s="297">
        <f t="shared" si="2"/>
        <v>397.30999999999989</v>
      </c>
      <c r="J17" s="240"/>
    </row>
    <row r="18" spans="1:10" x14ac:dyDescent="0.25">
      <c r="A18" s="122"/>
      <c r="B18" s="283">
        <f t="shared" si="1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258</v>
      </c>
      <c r="H18" s="265">
        <v>92</v>
      </c>
      <c r="I18" s="297">
        <f t="shared" si="2"/>
        <v>296.93999999999988</v>
      </c>
      <c r="J18" s="240"/>
    </row>
    <row r="19" spans="1:10" x14ac:dyDescent="0.25">
      <c r="A19" s="122"/>
      <c r="B19" s="283">
        <f t="shared" si="1"/>
        <v>12</v>
      </c>
      <c r="C19" s="15"/>
      <c r="D19" s="227"/>
      <c r="E19" s="808"/>
      <c r="F19" s="807">
        <f t="shared" ref="F19:F26" si="3">D19</f>
        <v>0</v>
      </c>
      <c r="G19" s="414"/>
      <c r="H19" s="415"/>
      <c r="I19" s="297">
        <f t="shared" si="2"/>
        <v>296.93999999999988</v>
      </c>
      <c r="J19" s="240"/>
    </row>
    <row r="20" spans="1:10" x14ac:dyDescent="0.25">
      <c r="A20" s="122"/>
      <c r="B20" s="283">
        <f t="shared" si="1"/>
        <v>12</v>
      </c>
      <c r="C20" s="15"/>
      <c r="D20" s="227"/>
      <c r="E20" s="808"/>
      <c r="F20" s="807">
        <f t="shared" si="3"/>
        <v>0</v>
      </c>
      <c r="G20" s="414"/>
      <c r="H20" s="415"/>
      <c r="I20" s="297">
        <f t="shared" si="2"/>
        <v>296.93999999999988</v>
      </c>
      <c r="J20" s="240"/>
    </row>
    <row r="21" spans="1:10" x14ac:dyDescent="0.25">
      <c r="A21" s="122"/>
      <c r="B21" s="283">
        <f t="shared" si="1"/>
        <v>12</v>
      </c>
      <c r="C21" s="15"/>
      <c r="D21" s="227"/>
      <c r="E21" s="808"/>
      <c r="F21" s="807">
        <f t="shared" si="3"/>
        <v>0</v>
      </c>
      <c r="G21" s="414"/>
      <c r="H21" s="415"/>
      <c r="I21" s="297">
        <f t="shared" si="2"/>
        <v>296.93999999999988</v>
      </c>
      <c r="J21" s="240"/>
    </row>
    <row r="22" spans="1:10" x14ac:dyDescent="0.25">
      <c r="A22" s="122"/>
      <c r="B22" s="283">
        <f t="shared" si="1"/>
        <v>12</v>
      </c>
      <c r="C22" s="15"/>
      <c r="D22" s="227"/>
      <c r="E22" s="1051"/>
      <c r="F22" s="227">
        <f t="shared" si="3"/>
        <v>0</v>
      </c>
      <c r="G22" s="414"/>
      <c r="H22" s="415"/>
      <c r="I22" s="60">
        <f t="shared" si="2"/>
        <v>296.93999999999988</v>
      </c>
      <c r="J22" s="240"/>
    </row>
    <row r="23" spans="1:10" x14ac:dyDescent="0.25">
      <c r="A23" s="123"/>
      <c r="B23" s="283">
        <f t="shared" si="1"/>
        <v>12</v>
      </c>
      <c r="C23" s="15"/>
      <c r="D23" s="227"/>
      <c r="E23" s="1051"/>
      <c r="F23" s="227">
        <f t="shared" si="3"/>
        <v>0</v>
      </c>
      <c r="G23" s="414"/>
      <c r="H23" s="415"/>
      <c r="I23" s="60">
        <f t="shared" si="2"/>
        <v>296.93999999999988</v>
      </c>
      <c r="J23" s="240"/>
    </row>
    <row r="24" spans="1:10" x14ac:dyDescent="0.25">
      <c r="A24" s="122"/>
      <c r="B24" s="283">
        <f t="shared" si="1"/>
        <v>12</v>
      </c>
      <c r="C24" s="15"/>
      <c r="D24" s="227"/>
      <c r="E24" s="1051"/>
      <c r="F24" s="227">
        <f t="shared" si="3"/>
        <v>0</v>
      </c>
      <c r="G24" s="414"/>
      <c r="H24" s="415"/>
      <c r="I24" s="60">
        <f t="shared" si="2"/>
        <v>296.93999999999988</v>
      </c>
      <c r="J24" s="240"/>
    </row>
    <row r="25" spans="1:10" x14ac:dyDescent="0.25">
      <c r="A25" s="122"/>
      <c r="B25" s="283">
        <f t="shared" si="1"/>
        <v>12</v>
      </c>
      <c r="C25" s="15"/>
      <c r="D25" s="227"/>
      <c r="E25" s="1051"/>
      <c r="F25" s="227">
        <f t="shared" si="3"/>
        <v>0</v>
      </c>
      <c r="G25" s="414"/>
      <c r="H25" s="415"/>
      <c r="I25" s="60">
        <f t="shared" si="2"/>
        <v>296.93999999999988</v>
      </c>
      <c r="J25" s="240"/>
    </row>
    <row r="26" spans="1:10" x14ac:dyDescent="0.25">
      <c r="A26" s="122"/>
      <c r="B26" s="283">
        <f t="shared" si="1"/>
        <v>12</v>
      </c>
      <c r="C26" s="15"/>
      <c r="D26" s="227"/>
      <c r="E26" s="1051"/>
      <c r="F26" s="227">
        <f t="shared" si="3"/>
        <v>0</v>
      </c>
      <c r="G26" s="414"/>
      <c r="H26" s="415"/>
      <c r="I26" s="60">
        <f t="shared" si="2"/>
        <v>296.93999999999988</v>
      </c>
      <c r="J26" s="240"/>
    </row>
    <row r="27" spans="1:10" x14ac:dyDescent="0.25">
      <c r="A27" s="122"/>
      <c r="B27" s="283">
        <f t="shared" si="1"/>
        <v>12</v>
      </c>
      <c r="C27" s="15"/>
      <c r="D27" s="227"/>
      <c r="E27" s="1051"/>
      <c r="F27" s="227">
        <v>0</v>
      </c>
      <c r="G27" s="414"/>
      <c r="H27" s="415"/>
      <c r="I27" s="297">
        <f t="shared" si="2"/>
        <v>296.93999999999988</v>
      </c>
      <c r="J27" s="240"/>
    </row>
    <row r="28" spans="1:10" x14ac:dyDescent="0.25">
      <c r="A28" s="122"/>
      <c r="B28" s="283">
        <f t="shared" si="1"/>
        <v>12</v>
      </c>
      <c r="C28" s="15"/>
      <c r="D28" s="69"/>
      <c r="E28" s="216"/>
      <c r="F28" s="69">
        <f t="shared" ref="F28:F33" si="4">D28</f>
        <v>0</v>
      </c>
      <c r="G28" s="264"/>
      <c r="H28" s="265"/>
      <c r="I28" s="297">
        <f t="shared" si="2"/>
        <v>296.93999999999988</v>
      </c>
    </row>
    <row r="29" spans="1:10" x14ac:dyDescent="0.25">
      <c r="A29" s="122"/>
      <c r="B29" s="283"/>
      <c r="C29" s="15"/>
      <c r="D29" s="69"/>
      <c r="E29" s="216"/>
      <c r="F29" s="69">
        <f t="shared" si="4"/>
        <v>0</v>
      </c>
      <c r="G29" s="264"/>
      <c r="H29" s="265"/>
      <c r="I29" s="297">
        <f t="shared" si="2"/>
        <v>296.93999999999988</v>
      </c>
    </row>
    <row r="30" spans="1:10" x14ac:dyDescent="0.25">
      <c r="A30" s="122"/>
      <c r="B30" s="283"/>
      <c r="C30" s="15"/>
      <c r="D30" s="69"/>
      <c r="E30" s="216"/>
      <c r="F30" s="69">
        <f t="shared" si="4"/>
        <v>0</v>
      </c>
      <c r="G30" s="264"/>
      <c r="H30" s="265"/>
      <c r="I30" s="297">
        <f t="shared" si="2"/>
        <v>296.93999999999988</v>
      </c>
    </row>
    <row r="31" spans="1:10" x14ac:dyDescent="0.25">
      <c r="A31" s="122"/>
      <c r="B31" s="283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3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4"/>
      <c r="H33" s="265"/>
      <c r="I33" s="29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090" t="s">
        <v>11</v>
      </c>
      <c r="D40" s="1091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8" t="s">
        <v>279</v>
      </c>
      <c r="B1" s="1088"/>
      <c r="C1" s="1088"/>
      <c r="D1" s="1088"/>
      <c r="E1" s="1088"/>
      <c r="F1" s="1088"/>
      <c r="G1" s="1088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086" t="s">
        <v>109</v>
      </c>
      <c r="B5" s="1100" t="s">
        <v>110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086"/>
      <c r="B6" s="1100"/>
      <c r="C6" s="662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133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807">
        <v>345.22</v>
      </c>
      <c r="E11" s="808">
        <v>44722</v>
      </c>
      <c r="F11" s="807">
        <f t="shared" si="0"/>
        <v>345.22</v>
      </c>
      <c r="G11" s="414" t="s">
        <v>172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807">
        <v>234.23</v>
      </c>
      <c r="E12" s="808">
        <v>44732</v>
      </c>
      <c r="F12" s="807">
        <f t="shared" si="0"/>
        <v>234.23</v>
      </c>
      <c r="G12" s="414" t="s">
        <v>207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807">
        <v>33.61</v>
      </c>
      <c r="E13" s="808">
        <v>44734</v>
      </c>
      <c r="F13" s="807">
        <f t="shared" si="0"/>
        <v>33.61</v>
      </c>
      <c r="G13" s="414" t="s">
        <v>219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48"/>
      <c r="F14" s="328">
        <f t="shared" si="0"/>
        <v>0</v>
      </c>
      <c r="G14" s="949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48"/>
      <c r="F15" s="328">
        <f t="shared" si="0"/>
        <v>0</v>
      </c>
      <c r="G15" s="949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48"/>
      <c r="F16" s="328">
        <f t="shared" si="0"/>
        <v>0</v>
      </c>
      <c r="G16" s="949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48"/>
      <c r="F17" s="328">
        <f t="shared" si="0"/>
        <v>0</v>
      </c>
      <c r="G17" s="949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48"/>
      <c r="F18" s="328">
        <f t="shared" si="0"/>
        <v>0</v>
      </c>
      <c r="G18" s="949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48"/>
      <c r="F19" s="328">
        <f t="shared" si="0"/>
        <v>0</v>
      </c>
      <c r="G19" s="949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48"/>
      <c r="F20" s="328">
        <f t="shared" si="0"/>
        <v>0</v>
      </c>
      <c r="G20" s="949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48"/>
      <c r="F21" s="328">
        <f t="shared" si="0"/>
        <v>0</v>
      </c>
      <c r="G21" s="949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090" t="s">
        <v>11</v>
      </c>
      <c r="D40" s="1091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88" t="s">
        <v>280</v>
      </c>
      <c r="B1" s="1088"/>
      <c r="C1" s="1088"/>
      <c r="D1" s="1088"/>
      <c r="E1" s="1088"/>
      <c r="F1" s="1088"/>
      <c r="G1" s="108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082" t="s">
        <v>86</v>
      </c>
      <c r="B5" s="1100" t="s">
        <v>87</v>
      </c>
      <c r="C5" s="726">
        <v>45</v>
      </c>
      <c r="D5" s="987">
        <v>44740</v>
      </c>
      <c r="E5" s="727">
        <v>516.39</v>
      </c>
      <c r="F5" s="728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082"/>
      <c r="B6" s="1101"/>
      <c r="C6" s="276"/>
      <c r="D6" s="277"/>
      <c r="E6" s="269"/>
      <c r="F6" s="243"/>
    </row>
    <row r="7" spans="1:9" ht="16.5" customHeight="1" thickTop="1" thickBot="1" x14ac:dyDescent="0.3">
      <c r="A7" s="243"/>
      <c r="B7" s="8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5"/>
      <c r="B8" s="80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254</v>
      </c>
      <c r="H8" s="265">
        <v>52</v>
      </c>
      <c r="I8" s="268">
        <f>E5-F8+E4+E6</f>
        <v>496.17999999999995</v>
      </c>
    </row>
    <row r="9" spans="1:9" ht="15" customHeight="1" x14ac:dyDescent="0.25">
      <c r="B9" s="804">
        <f>B8-C9</f>
        <v>26</v>
      </c>
      <c r="C9" s="53"/>
      <c r="D9" s="227">
        <v>0</v>
      </c>
      <c r="E9" s="950"/>
      <c r="F9" s="951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804">
        <f t="shared" ref="B10:B35" si="1">B9-C10</f>
        <v>26</v>
      </c>
      <c r="C10" s="15"/>
      <c r="D10" s="227">
        <v>0</v>
      </c>
      <c r="E10" s="950"/>
      <c r="F10" s="951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804">
        <f t="shared" si="1"/>
        <v>26</v>
      </c>
      <c r="C11" s="15"/>
      <c r="D11" s="227">
        <v>0</v>
      </c>
      <c r="E11" s="950"/>
      <c r="F11" s="951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804">
        <f t="shared" si="1"/>
        <v>26</v>
      </c>
      <c r="C12" s="53"/>
      <c r="D12" s="227">
        <v>0</v>
      </c>
      <c r="E12" s="950"/>
      <c r="F12" s="951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804">
        <f t="shared" si="1"/>
        <v>26</v>
      </c>
      <c r="C13" s="53"/>
      <c r="D13" s="227">
        <v>0</v>
      </c>
      <c r="E13" s="950"/>
      <c r="F13" s="951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804">
        <f t="shared" si="1"/>
        <v>26</v>
      </c>
      <c r="C14" s="15"/>
      <c r="D14" s="227">
        <v>0</v>
      </c>
      <c r="E14" s="950"/>
      <c r="F14" s="951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804">
        <f t="shared" si="1"/>
        <v>26</v>
      </c>
      <c r="C15" s="15"/>
      <c r="D15" s="227">
        <v>0</v>
      </c>
      <c r="E15" s="950"/>
      <c r="F15" s="951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804">
        <f t="shared" si="1"/>
        <v>26</v>
      </c>
      <c r="C16" s="15"/>
      <c r="D16" s="227">
        <v>0</v>
      </c>
      <c r="E16" s="950"/>
      <c r="F16" s="951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804">
        <f t="shared" si="1"/>
        <v>26</v>
      </c>
      <c r="C17" s="15"/>
      <c r="D17" s="227">
        <v>0</v>
      </c>
      <c r="E17" s="950"/>
      <c r="F17" s="951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804">
        <f t="shared" si="1"/>
        <v>26</v>
      </c>
      <c r="C18" s="15"/>
      <c r="D18" s="227">
        <v>0</v>
      </c>
      <c r="E18" s="950"/>
      <c r="F18" s="951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804">
        <f t="shared" si="1"/>
        <v>26</v>
      </c>
      <c r="C19" s="15"/>
      <c r="D19" s="227">
        <v>0</v>
      </c>
      <c r="E19" s="950"/>
      <c r="F19" s="951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804">
        <f t="shared" si="1"/>
        <v>26</v>
      </c>
      <c r="C20" s="15"/>
      <c r="D20" s="227">
        <v>0</v>
      </c>
      <c r="E20" s="950"/>
      <c r="F20" s="951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804">
        <f t="shared" si="1"/>
        <v>26</v>
      </c>
      <c r="C21" s="15"/>
      <c r="D21" s="227">
        <v>0</v>
      </c>
      <c r="E21" s="950"/>
      <c r="F21" s="951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804">
        <f t="shared" si="1"/>
        <v>26</v>
      </c>
      <c r="C22" s="15"/>
      <c r="D22" s="227">
        <v>0</v>
      </c>
      <c r="E22" s="950"/>
      <c r="F22" s="951">
        <f t="shared" si="0"/>
        <v>0</v>
      </c>
      <c r="G22" s="851"/>
      <c r="H22" s="852"/>
      <c r="I22" s="268">
        <f t="shared" si="2"/>
        <v>496.17999999999995</v>
      </c>
    </row>
    <row r="23" spans="1:9" ht="15" customHeight="1" x14ac:dyDescent="0.25">
      <c r="B23" s="804">
        <f t="shared" si="1"/>
        <v>26</v>
      </c>
      <c r="C23" s="15"/>
      <c r="D23" s="227">
        <v>0</v>
      </c>
      <c r="E23" s="950"/>
      <c r="F23" s="951">
        <f t="shared" si="0"/>
        <v>0</v>
      </c>
      <c r="G23" s="851"/>
      <c r="H23" s="852"/>
      <c r="I23" s="268">
        <f t="shared" si="2"/>
        <v>496.17999999999995</v>
      </c>
    </row>
    <row r="24" spans="1:9" ht="15" customHeight="1" x14ac:dyDescent="0.25">
      <c r="B24" s="804">
        <f t="shared" si="1"/>
        <v>26</v>
      </c>
      <c r="C24" s="15"/>
      <c r="D24" s="227">
        <v>0</v>
      </c>
      <c r="E24" s="950"/>
      <c r="F24" s="951">
        <f t="shared" si="0"/>
        <v>0</v>
      </c>
      <c r="G24" s="851"/>
      <c r="H24" s="852"/>
      <c r="I24" s="268">
        <f t="shared" si="2"/>
        <v>496.17999999999995</v>
      </c>
    </row>
    <row r="25" spans="1:9" ht="15" customHeight="1" x14ac:dyDescent="0.25">
      <c r="B25" s="804">
        <f t="shared" si="1"/>
        <v>26</v>
      </c>
      <c r="C25" s="15"/>
      <c r="D25" s="227">
        <v>0</v>
      </c>
      <c r="E25" s="950"/>
      <c r="F25" s="951">
        <f t="shared" si="0"/>
        <v>0</v>
      </c>
      <c r="G25" s="851"/>
      <c r="H25" s="852"/>
      <c r="I25" s="268">
        <f t="shared" si="2"/>
        <v>496.17999999999995</v>
      </c>
    </row>
    <row r="26" spans="1:9" ht="15" customHeight="1" x14ac:dyDescent="0.25">
      <c r="B26" s="804">
        <f t="shared" si="1"/>
        <v>26</v>
      </c>
      <c r="C26" s="15"/>
      <c r="D26" s="227">
        <v>0</v>
      </c>
      <c r="E26" s="950"/>
      <c r="F26" s="951">
        <f t="shared" si="0"/>
        <v>0</v>
      </c>
      <c r="G26" s="851"/>
      <c r="H26" s="852"/>
      <c r="I26" s="268">
        <f t="shared" si="2"/>
        <v>496.17999999999995</v>
      </c>
    </row>
    <row r="27" spans="1:9" ht="15" customHeight="1" x14ac:dyDescent="0.25">
      <c r="B27" s="804">
        <f t="shared" si="1"/>
        <v>26</v>
      </c>
      <c r="C27" s="15"/>
      <c r="D27" s="227">
        <v>0</v>
      </c>
      <c r="E27" s="950"/>
      <c r="F27" s="951">
        <f t="shared" si="0"/>
        <v>0</v>
      </c>
      <c r="G27" s="851"/>
      <c r="H27" s="852"/>
      <c r="I27" s="229">
        <f t="shared" si="2"/>
        <v>496.17999999999995</v>
      </c>
    </row>
    <row r="28" spans="1:9" ht="15" customHeight="1" x14ac:dyDescent="0.25">
      <c r="A28" s="47"/>
      <c r="B28" s="804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804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804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804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804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804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804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804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802"/>
      <c r="D38" s="1077" t="s">
        <v>21</v>
      </c>
      <c r="E38" s="1078"/>
      <c r="F38" s="141">
        <f>E4+E5-F36+E6</f>
        <v>496.18</v>
      </c>
    </row>
    <row r="39" spans="1:9" ht="15.75" thickBot="1" x14ac:dyDescent="0.3">
      <c r="A39" s="125"/>
      <c r="D39" s="990" t="s">
        <v>4</v>
      </c>
      <c r="E39" s="991"/>
      <c r="F39" s="49">
        <f>F4+F5-C36+F6</f>
        <v>26</v>
      </c>
    </row>
    <row r="40" spans="1:9" x14ac:dyDescent="0.25">
      <c r="B40" s="802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086"/>
      <c r="B5" s="1102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086"/>
      <c r="B6" s="1103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9"/>
      <c r="D8" s="69">
        <f t="shared" ref="D8:D39" si="0">C8*B8</f>
        <v>0</v>
      </c>
      <c r="E8" s="320"/>
      <c r="F8" s="650">
        <f t="shared" ref="F8:F15" si="1">D8</f>
        <v>0</v>
      </c>
      <c r="G8" s="264"/>
      <c r="H8" s="284"/>
      <c r="I8" s="677">
        <f>E4+E5+E6-F8</f>
        <v>0</v>
      </c>
      <c r="J8" s="648">
        <f>H8*F8</f>
        <v>0</v>
      </c>
    </row>
    <row r="9" spans="1:10" ht="15.75" x14ac:dyDescent="0.25">
      <c r="B9" s="195">
        <v>13</v>
      </c>
      <c r="C9" s="649"/>
      <c r="D9" s="69">
        <f t="shared" si="0"/>
        <v>0</v>
      </c>
      <c r="E9" s="320"/>
      <c r="F9" s="678">
        <f t="shared" si="1"/>
        <v>0</v>
      </c>
      <c r="G9" s="264"/>
      <c r="H9" s="284"/>
      <c r="I9" s="679">
        <f>I8-F9</f>
        <v>0</v>
      </c>
      <c r="J9" s="676">
        <f t="shared" ref="J9:J39" si="2">H9*F9</f>
        <v>0</v>
      </c>
    </row>
    <row r="10" spans="1:10" ht="15.75" x14ac:dyDescent="0.25">
      <c r="B10" s="195">
        <v>13</v>
      </c>
      <c r="C10" s="649"/>
      <c r="D10" s="69">
        <f t="shared" si="0"/>
        <v>0</v>
      </c>
      <c r="E10" s="320"/>
      <c r="F10" s="678">
        <f t="shared" si="1"/>
        <v>0</v>
      </c>
      <c r="G10" s="264"/>
      <c r="H10" s="284"/>
      <c r="I10" s="679">
        <f t="shared" ref="I10:I38" si="3">I9-F10</f>
        <v>0</v>
      </c>
      <c r="J10" s="676">
        <f t="shared" si="2"/>
        <v>0</v>
      </c>
    </row>
    <row r="11" spans="1:10" ht="15.75" x14ac:dyDescent="0.25">
      <c r="A11" s="55" t="s">
        <v>33</v>
      </c>
      <c r="B11" s="195">
        <v>13</v>
      </c>
      <c r="C11" s="649"/>
      <c r="D11" s="69">
        <f t="shared" si="0"/>
        <v>0</v>
      </c>
      <c r="E11" s="320"/>
      <c r="F11" s="678">
        <f t="shared" si="1"/>
        <v>0</v>
      </c>
      <c r="G11" s="264"/>
      <c r="H11" s="284"/>
      <c r="I11" s="679">
        <f t="shared" si="3"/>
        <v>0</v>
      </c>
      <c r="J11" s="676">
        <f t="shared" si="2"/>
        <v>0</v>
      </c>
    </row>
    <row r="12" spans="1:10" ht="15.75" x14ac:dyDescent="0.25">
      <c r="B12" s="195">
        <v>13</v>
      </c>
      <c r="C12" s="649"/>
      <c r="D12" s="69">
        <f t="shared" si="0"/>
        <v>0</v>
      </c>
      <c r="E12" s="320"/>
      <c r="F12" s="678">
        <f t="shared" si="1"/>
        <v>0</v>
      </c>
      <c r="G12" s="264"/>
      <c r="H12" s="284"/>
      <c r="I12" s="679">
        <f t="shared" si="3"/>
        <v>0</v>
      </c>
      <c r="J12" s="676">
        <f t="shared" si="2"/>
        <v>0</v>
      </c>
    </row>
    <row r="13" spans="1:10" ht="15.75" x14ac:dyDescent="0.25">
      <c r="A13" s="19"/>
      <c r="B13" s="195">
        <v>13</v>
      </c>
      <c r="C13" s="839"/>
      <c r="D13" s="69">
        <f t="shared" si="0"/>
        <v>0</v>
      </c>
      <c r="E13" s="320"/>
      <c r="F13" s="678">
        <f t="shared" si="1"/>
        <v>0</v>
      </c>
      <c r="G13" s="264"/>
      <c r="H13" s="284"/>
      <c r="I13" s="679">
        <f t="shared" si="3"/>
        <v>0</v>
      </c>
      <c r="J13" s="676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50">
        <f t="shared" si="1"/>
        <v>0</v>
      </c>
      <c r="G14" s="264"/>
      <c r="H14" s="284"/>
      <c r="I14" s="679">
        <f t="shared" si="3"/>
        <v>0</v>
      </c>
      <c r="J14" s="651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50">
        <f t="shared" si="1"/>
        <v>0</v>
      </c>
      <c r="G15" s="70"/>
      <c r="H15" s="566"/>
      <c r="I15" s="679">
        <f t="shared" si="3"/>
        <v>0</v>
      </c>
      <c r="J15" s="651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50">
        <f>D16</f>
        <v>0</v>
      </c>
      <c r="G16" s="70"/>
      <c r="H16" s="566"/>
      <c r="I16" s="679">
        <f t="shared" si="3"/>
        <v>0</v>
      </c>
      <c r="J16" s="651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50">
        <f>D17</f>
        <v>0</v>
      </c>
      <c r="G17" s="70"/>
      <c r="H17" s="566"/>
      <c r="I17" s="679">
        <f t="shared" si="3"/>
        <v>0</v>
      </c>
      <c r="J17" s="651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50">
        <f t="shared" ref="F18:F39" si="4">D18</f>
        <v>0</v>
      </c>
      <c r="G18" s="70"/>
      <c r="H18" s="777"/>
      <c r="I18" s="679">
        <f t="shared" si="3"/>
        <v>0</v>
      </c>
      <c r="J18" s="651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50">
        <f t="shared" si="4"/>
        <v>0</v>
      </c>
      <c r="G19" s="264"/>
      <c r="H19" s="778"/>
      <c r="I19" s="679">
        <f t="shared" si="3"/>
        <v>0</v>
      </c>
      <c r="J19" s="651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50">
        <f t="shared" si="4"/>
        <v>0</v>
      </c>
      <c r="G20" s="264"/>
      <c r="H20" s="778"/>
      <c r="I20" s="679">
        <f t="shared" si="3"/>
        <v>0</v>
      </c>
      <c r="J20" s="651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50">
        <f t="shared" si="4"/>
        <v>0</v>
      </c>
      <c r="G21" s="264"/>
      <c r="H21" s="778"/>
      <c r="I21" s="679">
        <f t="shared" si="3"/>
        <v>0</v>
      </c>
      <c r="J21" s="651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50">
        <f t="shared" si="4"/>
        <v>0</v>
      </c>
      <c r="G22" s="264"/>
      <c r="H22" s="778"/>
      <c r="I22" s="679">
        <f t="shared" si="3"/>
        <v>0</v>
      </c>
      <c r="J22" s="651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50">
        <f t="shared" si="4"/>
        <v>0</v>
      </c>
      <c r="G23" s="264"/>
      <c r="H23" s="809"/>
      <c r="I23" s="679">
        <f t="shared" si="3"/>
        <v>0</v>
      </c>
      <c r="J23" s="651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50">
        <f t="shared" si="4"/>
        <v>0</v>
      </c>
      <c r="G24" s="264"/>
      <c r="H24" s="809"/>
      <c r="I24" s="680">
        <f t="shared" si="3"/>
        <v>0</v>
      </c>
      <c r="J24" s="651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50">
        <f t="shared" si="4"/>
        <v>0</v>
      </c>
      <c r="G25" s="264"/>
      <c r="H25" s="809"/>
      <c r="I25" s="680">
        <f t="shared" si="3"/>
        <v>0</v>
      </c>
      <c r="J25" s="651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50">
        <f t="shared" si="4"/>
        <v>0</v>
      </c>
      <c r="G26" s="70"/>
      <c r="H26" s="810"/>
      <c r="I26" s="680">
        <f t="shared" si="3"/>
        <v>0</v>
      </c>
      <c r="J26" s="651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50">
        <f t="shared" si="4"/>
        <v>0</v>
      </c>
      <c r="G27" s="70"/>
      <c r="H27" s="810"/>
      <c r="I27" s="680">
        <f t="shared" si="3"/>
        <v>0</v>
      </c>
      <c r="J27" s="651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50">
        <f t="shared" si="4"/>
        <v>0</v>
      </c>
      <c r="G28" s="70"/>
      <c r="H28" s="810"/>
      <c r="I28" s="680">
        <f t="shared" si="3"/>
        <v>0</v>
      </c>
      <c r="J28" s="651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50">
        <f t="shared" si="4"/>
        <v>0</v>
      </c>
      <c r="G29" s="70"/>
      <c r="H29" s="810"/>
      <c r="I29" s="680">
        <f t="shared" si="3"/>
        <v>0</v>
      </c>
      <c r="J29" s="651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50">
        <f t="shared" si="4"/>
        <v>0</v>
      </c>
      <c r="G30" s="70"/>
      <c r="H30" s="810"/>
      <c r="I30" s="680">
        <f t="shared" si="3"/>
        <v>0</v>
      </c>
      <c r="J30" s="651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50">
        <f t="shared" si="4"/>
        <v>0</v>
      </c>
      <c r="G31" s="70"/>
      <c r="H31" s="810"/>
      <c r="I31" s="680">
        <f t="shared" si="3"/>
        <v>0</v>
      </c>
      <c r="J31" s="651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50">
        <f t="shared" si="4"/>
        <v>0</v>
      </c>
      <c r="G32" s="70"/>
      <c r="H32" s="810"/>
      <c r="I32" s="680">
        <f t="shared" si="3"/>
        <v>0</v>
      </c>
      <c r="J32" s="651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50">
        <f t="shared" si="4"/>
        <v>0</v>
      </c>
      <c r="G33" s="70"/>
      <c r="H33" s="810"/>
      <c r="I33" s="680">
        <f t="shared" si="3"/>
        <v>0</v>
      </c>
      <c r="J33" s="651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50">
        <f t="shared" si="4"/>
        <v>0</v>
      </c>
      <c r="G34" s="70"/>
      <c r="H34" s="810"/>
      <c r="I34" s="680">
        <f t="shared" si="3"/>
        <v>0</v>
      </c>
      <c r="J34" s="651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50">
        <f t="shared" si="4"/>
        <v>0</v>
      </c>
      <c r="G35" s="70"/>
      <c r="H35" s="810"/>
      <c r="I35" s="680">
        <f t="shared" si="3"/>
        <v>0</v>
      </c>
      <c r="J35" s="651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50">
        <f t="shared" si="4"/>
        <v>0</v>
      </c>
      <c r="G36" s="70"/>
      <c r="H36" s="566"/>
      <c r="I36" s="680">
        <f t="shared" si="3"/>
        <v>0</v>
      </c>
      <c r="J36" s="651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50">
        <f t="shared" si="4"/>
        <v>0</v>
      </c>
      <c r="G37" s="70"/>
      <c r="H37" s="566"/>
      <c r="I37" s="680">
        <f t="shared" si="3"/>
        <v>0</v>
      </c>
      <c r="J37" s="651">
        <f t="shared" si="2"/>
        <v>0</v>
      </c>
    </row>
    <row r="38" spans="1:10" ht="15.75" x14ac:dyDescent="0.25">
      <c r="A38" s="47"/>
      <c r="B38" s="195">
        <v>13</v>
      </c>
      <c r="C38" s="649"/>
      <c r="D38" s="69">
        <f t="shared" si="0"/>
        <v>0</v>
      </c>
      <c r="E38" s="320"/>
      <c r="F38" s="650">
        <f t="shared" si="4"/>
        <v>0</v>
      </c>
      <c r="G38" s="70"/>
      <c r="H38" s="566"/>
      <c r="I38" s="680">
        <f t="shared" si="3"/>
        <v>0</v>
      </c>
      <c r="J38" s="65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6"/>
      <c r="J39" s="64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7" t="s">
        <v>21</v>
      </c>
      <c r="E42" s="1078"/>
      <c r="F42" s="141">
        <f>E4+E5-F40+E6</f>
        <v>0</v>
      </c>
    </row>
    <row r="43" spans="1:10" ht="15.75" thickBot="1" x14ac:dyDescent="0.3">
      <c r="A43" s="125"/>
      <c r="D43" s="814" t="s">
        <v>4</v>
      </c>
      <c r="E43" s="81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04"/>
      <c r="B5" s="76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04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3">I9-F10</f>
        <v>0</v>
      </c>
      <c r="J10" s="655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3"/>
        <v>0</v>
      </c>
      <c r="J11" s="655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3"/>
        <v>0</v>
      </c>
      <c r="J12" s="655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3"/>
        <v>0</v>
      </c>
      <c r="J13" s="655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3"/>
        <v>0</v>
      </c>
      <c r="J14" s="655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3"/>
        <v>0</v>
      </c>
      <c r="J15" s="655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3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3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3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3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3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3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3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3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3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3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3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3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77" t="s">
        <v>21</v>
      </c>
      <c r="E31" s="1078"/>
      <c r="F31" s="141">
        <f>E4+E5-F29+E6</f>
        <v>0</v>
      </c>
    </row>
    <row r="32" spans="1:10" ht="15.75" thickBot="1" x14ac:dyDescent="0.3">
      <c r="A32" s="125"/>
      <c r="D32" s="759" t="s">
        <v>4</v>
      </c>
      <c r="E32" s="76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5" t="s">
        <v>94</v>
      </c>
      <c r="C4" s="128"/>
      <c r="D4" s="134"/>
      <c r="E4" s="193"/>
      <c r="F4" s="137"/>
      <c r="G4" s="38"/>
    </row>
    <row r="5" spans="1:15" ht="15.75" x14ac:dyDescent="0.25">
      <c r="A5" s="1104"/>
      <c r="B5" s="110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4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2">I9-F10</f>
        <v>0</v>
      </c>
      <c r="J10" s="655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2"/>
        <v>0</v>
      </c>
      <c r="J11" s="655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2"/>
        <v>0</v>
      </c>
      <c r="J12" s="655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2"/>
        <v>0</v>
      </c>
      <c r="J13" s="655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2"/>
        <v>0</v>
      </c>
      <c r="J14" s="655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2"/>
        <v>0</v>
      </c>
      <c r="J15" s="655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2"/>
        <v>0</v>
      </c>
      <c r="J16" s="64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2"/>
        <v>0</v>
      </c>
      <c r="J17" s="64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2"/>
        <v>0</v>
      </c>
      <c r="J18" s="64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2"/>
        <v>0</v>
      </c>
      <c r="J19" s="64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2"/>
        <v>0</v>
      </c>
      <c r="J20" s="64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2"/>
        <v>0</v>
      </c>
      <c r="J21" s="64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2"/>
        <v>0</v>
      </c>
      <c r="J22" s="64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2"/>
        <v>0</v>
      </c>
      <c r="J23" s="64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2"/>
        <v>0</v>
      </c>
      <c r="J24" s="64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2"/>
        <v>0</v>
      </c>
      <c r="J25" s="64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2"/>
        <v>0</v>
      </c>
      <c r="J26" s="64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2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77" t="s">
        <v>21</v>
      </c>
      <c r="E31" s="1078"/>
      <c r="F31" s="141">
        <f>E4+E5-F29+E6</f>
        <v>0</v>
      </c>
    </row>
    <row r="32" spans="1:10" ht="15.75" thickBot="1" x14ac:dyDescent="0.3">
      <c r="A32" s="125"/>
      <c r="D32" s="554" t="s">
        <v>4</v>
      </c>
      <c r="E32" s="555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1"/>
    <col min="10" max="10" width="17.5703125" customWidth="1"/>
  </cols>
  <sheetData>
    <row r="1" spans="1:11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1" ht="16.5" thickBot="1" x14ac:dyDescent="0.3">
      <c r="K2" s="61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3">
        <f>E5+E6-F8+E4</f>
        <v>0</v>
      </c>
      <c r="J8" s="655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3">
        <f>I8-F9</f>
        <v>0</v>
      </c>
      <c r="J9" s="655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3">
        <f t="shared" ref="I10:I27" si="4">I9-F10</f>
        <v>0</v>
      </c>
      <c r="J10" s="655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3">
        <f t="shared" si="4"/>
        <v>0</v>
      </c>
      <c r="J11" s="655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3">
        <f t="shared" si="4"/>
        <v>0</v>
      </c>
      <c r="J12" s="655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3">
        <f t="shared" si="4"/>
        <v>0</v>
      </c>
      <c r="J13" s="655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3">
        <f t="shared" si="4"/>
        <v>0</v>
      </c>
      <c r="J14" s="655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3">
        <f t="shared" si="4"/>
        <v>0</v>
      </c>
      <c r="J15" s="655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4">
        <f t="shared" si="4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4">
        <f t="shared" si="4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4">
        <f t="shared" si="4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4">
        <f t="shared" si="4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4">
        <f t="shared" si="4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4">
        <f t="shared" si="4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4">
        <f t="shared" si="4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4">
        <f t="shared" si="4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4">
        <f t="shared" si="4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4">
        <f t="shared" si="4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4">
        <f t="shared" si="4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4">
        <f t="shared" si="4"/>
        <v>0</v>
      </c>
      <c r="J27" s="64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5"/>
      <c r="J28" s="6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77" t="s">
        <v>21</v>
      </c>
      <c r="E31" s="1078"/>
      <c r="F31" s="141">
        <f>E4+E5-F29+E6</f>
        <v>0</v>
      </c>
    </row>
    <row r="32" spans="1:10" ht="16.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1"/>
      <c r="B1" s="1081"/>
      <c r="C1" s="1081"/>
      <c r="D1" s="1081"/>
      <c r="E1" s="1081"/>
      <c r="F1" s="1081"/>
      <c r="G1" s="1081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6"/>
      <c r="C4" s="316"/>
      <c r="D4" s="248"/>
      <c r="E4" s="509"/>
      <c r="F4" s="243"/>
      <c r="G4" s="929"/>
      <c r="H4" s="153"/>
      <c r="I4" s="551"/>
    </row>
    <row r="5" spans="1:10" ht="14.25" customHeight="1" x14ac:dyDescent="0.25">
      <c r="A5" s="1082" t="s">
        <v>136</v>
      </c>
      <c r="B5" s="1107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082"/>
      <c r="B6" s="1107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4"/>
      <c r="F25" s="278">
        <f t="shared" si="0"/>
        <v>0</v>
      </c>
      <c r="G25" s="911"/>
      <c r="H25" s="91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4"/>
      <c r="F26" s="278">
        <f t="shared" si="0"/>
        <v>0</v>
      </c>
      <c r="G26" s="911"/>
      <c r="H26" s="91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4"/>
      <c r="F27" s="278">
        <f t="shared" si="0"/>
        <v>0</v>
      </c>
      <c r="G27" s="911"/>
      <c r="H27" s="91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77" t="s">
        <v>21</v>
      </c>
      <c r="E32" s="1078"/>
      <c r="F32" s="141">
        <f>G5-F30</f>
        <v>0</v>
      </c>
    </row>
    <row r="33" spans="1:6" ht="15.75" thickBot="1" x14ac:dyDescent="0.3">
      <c r="A33" s="125"/>
      <c r="D33" s="927" t="s">
        <v>4</v>
      </c>
      <c r="E33" s="92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K8" activePane="bottomRight" state="frozen"/>
      <selection activeCell="H1" sqref="H1"/>
      <selection pane="topRight" activeCell="K1" sqref="K1"/>
      <selection pane="bottomLeft" activeCell="H8" sqref="H8"/>
      <selection pane="bottomRight" activeCell="R5" sqref="R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4" bestFit="1" customWidth="1"/>
    <col min="80" max="80" width="13.85546875" style="54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4" customWidth="1"/>
    <col min="90" max="90" width="11.42578125" style="54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087" t="s">
        <v>270</v>
      </c>
      <c r="L1" s="1087"/>
      <c r="M1" s="1087"/>
      <c r="N1" s="1087"/>
      <c r="O1" s="1087"/>
      <c r="P1" s="1087"/>
      <c r="Q1" s="1087"/>
      <c r="R1" s="350">
        <f>I1+1</f>
        <v>1</v>
      </c>
      <c r="S1" s="350"/>
      <c r="U1" s="1081" t="str">
        <f>K1</f>
        <v>ENTRADAS DEL MES DE    J U L I O      2022</v>
      </c>
      <c r="V1" s="1081"/>
      <c r="W1" s="1081"/>
      <c r="X1" s="1081"/>
      <c r="Y1" s="1081"/>
      <c r="Z1" s="1081"/>
      <c r="AA1" s="1081"/>
      <c r="AB1" s="350">
        <f>R1+1</f>
        <v>2</v>
      </c>
      <c r="AC1" s="546"/>
      <c r="AE1" s="1081" t="str">
        <f>U1</f>
        <v>ENTRADAS DEL MES DE    J U L I O      2022</v>
      </c>
      <c r="AF1" s="1081"/>
      <c r="AG1" s="1081"/>
      <c r="AH1" s="1081"/>
      <c r="AI1" s="1081"/>
      <c r="AJ1" s="1081"/>
      <c r="AK1" s="1081"/>
      <c r="AL1" s="350">
        <f>AB1+1</f>
        <v>3</v>
      </c>
      <c r="AM1" s="350"/>
      <c r="AO1" s="1081" t="str">
        <f>AE1</f>
        <v>ENTRADAS DEL MES DE    J U L I O      2022</v>
      </c>
      <c r="AP1" s="1081"/>
      <c r="AQ1" s="1081"/>
      <c r="AR1" s="1081"/>
      <c r="AS1" s="1081"/>
      <c r="AT1" s="1081"/>
      <c r="AU1" s="1081"/>
      <c r="AV1" s="350">
        <f>AL1+1</f>
        <v>4</v>
      </c>
      <c r="AW1" s="546"/>
      <c r="AY1" s="1081" t="str">
        <f>AO1</f>
        <v>ENTRADAS DEL MES DE    J U L I O      2022</v>
      </c>
      <c r="AZ1" s="1081"/>
      <c r="BA1" s="1081"/>
      <c r="BB1" s="1081"/>
      <c r="BC1" s="1081"/>
      <c r="BD1" s="1081"/>
      <c r="BE1" s="1081"/>
      <c r="BF1" s="350">
        <f>AV1+1</f>
        <v>5</v>
      </c>
      <c r="BG1" s="575"/>
      <c r="BI1" s="1081" t="str">
        <f>AY1</f>
        <v>ENTRADAS DEL MES DE    J U L I O      2022</v>
      </c>
      <c r="BJ1" s="1081"/>
      <c r="BK1" s="1081"/>
      <c r="BL1" s="1081"/>
      <c r="BM1" s="1081"/>
      <c r="BN1" s="1081"/>
      <c r="BO1" s="1081"/>
      <c r="BP1" s="350">
        <f>BF1+1</f>
        <v>6</v>
      </c>
      <c r="BQ1" s="546"/>
      <c r="BS1" s="1081" t="str">
        <f>BI1</f>
        <v>ENTRADAS DEL MES DE    J U L I O      2022</v>
      </c>
      <c r="BT1" s="1081"/>
      <c r="BU1" s="1081"/>
      <c r="BV1" s="1081"/>
      <c r="BW1" s="1081"/>
      <c r="BX1" s="1081"/>
      <c r="BY1" s="1081"/>
      <c r="BZ1" s="350">
        <f>BP1+1</f>
        <v>7</v>
      </c>
      <c r="CC1" s="1081" t="str">
        <f>BS1</f>
        <v>ENTRADAS DEL MES DE    J U L I O      2022</v>
      </c>
      <c r="CD1" s="1081"/>
      <c r="CE1" s="1081"/>
      <c r="CF1" s="1081"/>
      <c r="CG1" s="1081"/>
      <c r="CH1" s="1081"/>
      <c r="CI1" s="1081"/>
      <c r="CJ1" s="350">
        <f>BZ1+1</f>
        <v>8</v>
      </c>
      <c r="CM1" s="1081" t="str">
        <f>CC1</f>
        <v>ENTRADAS DEL MES DE    J U L I O      2022</v>
      </c>
      <c r="CN1" s="1081"/>
      <c r="CO1" s="1081"/>
      <c r="CP1" s="1081"/>
      <c r="CQ1" s="1081"/>
      <c r="CR1" s="1081"/>
      <c r="CS1" s="1081"/>
      <c r="CT1" s="350">
        <f>CJ1+1</f>
        <v>9</v>
      </c>
      <c r="CU1" s="546"/>
      <c r="CW1" s="1081" t="str">
        <f>CM1</f>
        <v>ENTRADAS DEL MES DE    J U L I O      2022</v>
      </c>
      <c r="CX1" s="1081"/>
      <c r="CY1" s="1081"/>
      <c r="CZ1" s="1081"/>
      <c r="DA1" s="1081"/>
      <c r="DB1" s="1081"/>
      <c r="DC1" s="1081"/>
      <c r="DD1" s="350">
        <f>CT1+1</f>
        <v>10</v>
      </c>
      <c r="DE1" s="546"/>
      <c r="DG1" s="1081" t="str">
        <f>CW1</f>
        <v>ENTRADAS DEL MES DE    J U L I O      2022</v>
      </c>
      <c r="DH1" s="1081"/>
      <c r="DI1" s="1081"/>
      <c r="DJ1" s="1081"/>
      <c r="DK1" s="1081"/>
      <c r="DL1" s="1081"/>
      <c r="DM1" s="1081"/>
      <c r="DN1" s="350">
        <f>DD1+1</f>
        <v>11</v>
      </c>
      <c r="DO1" s="546"/>
      <c r="DQ1" s="1081" t="str">
        <f>DG1</f>
        <v>ENTRADAS DEL MES DE    J U L I O      2022</v>
      </c>
      <c r="DR1" s="1081"/>
      <c r="DS1" s="1081"/>
      <c r="DT1" s="1081"/>
      <c r="DU1" s="1081"/>
      <c r="DV1" s="1081"/>
      <c r="DW1" s="1081"/>
      <c r="DX1" s="350">
        <f>DN1+1</f>
        <v>12</v>
      </c>
      <c r="EA1" s="1081" t="str">
        <f>DQ1</f>
        <v>ENTRADAS DEL MES DE    J U L I O      2022</v>
      </c>
      <c r="EB1" s="1081"/>
      <c r="EC1" s="1081"/>
      <c r="ED1" s="1081"/>
      <c r="EE1" s="1081"/>
      <c r="EF1" s="1081"/>
      <c r="EG1" s="1081"/>
      <c r="EH1" s="350">
        <f>DX1+1</f>
        <v>13</v>
      </c>
      <c r="EI1" s="546"/>
      <c r="EK1" s="1081" t="str">
        <f>EA1</f>
        <v>ENTRADAS DEL MES DE    J U L I O      2022</v>
      </c>
      <c r="EL1" s="1081"/>
      <c r="EM1" s="1081"/>
      <c r="EN1" s="1081"/>
      <c r="EO1" s="1081"/>
      <c r="EP1" s="1081"/>
      <c r="EQ1" s="1081"/>
      <c r="ER1" s="350">
        <f>EH1+1</f>
        <v>14</v>
      </c>
      <c r="ES1" s="546"/>
      <c r="EU1" s="1081" t="str">
        <f>EK1</f>
        <v>ENTRADAS DEL MES DE    J U L I O      2022</v>
      </c>
      <c r="EV1" s="1081"/>
      <c r="EW1" s="1081"/>
      <c r="EX1" s="1081"/>
      <c r="EY1" s="1081"/>
      <c r="EZ1" s="1081"/>
      <c r="FA1" s="1081"/>
      <c r="FB1" s="350">
        <f>ER1+1</f>
        <v>15</v>
      </c>
      <c r="FC1" s="546"/>
      <c r="FE1" s="1081" t="str">
        <f>EU1</f>
        <v>ENTRADAS DEL MES DE    J U L I O      2022</v>
      </c>
      <c r="FF1" s="1081"/>
      <c r="FG1" s="1081"/>
      <c r="FH1" s="1081"/>
      <c r="FI1" s="1081"/>
      <c r="FJ1" s="1081"/>
      <c r="FK1" s="1081"/>
      <c r="FL1" s="350">
        <f>FB1+1</f>
        <v>16</v>
      </c>
      <c r="FM1" s="546"/>
      <c r="FO1" s="1081" t="str">
        <f>FE1</f>
        <v>ENTRADAS DEL MES DE    J U L I O      2022</v>
      </c>
      <c r="FP1" s="1081"/>
      <c r="FQ1" s="1081"/>
      <c r="FR1" s="1081"/>
      <c r="FS1" s="1081"/>
      <c r="FT1" s="1081"/>
      <c r="FU1" s="1081"/>
      <c r="FV1" s="350">
        <f>FL1+1</f>
        <v>17</v>
      </c>
      <c r="FW1" s="546"/>
      <c r="FY1" s="1081" t="str">
        <f>FO1</f>
        <v>ENTRADAS DEL MES DE    J U L I O      2022</v>
      </c>
      <c r="FZ1" s="1081"/>
      <c r="GA1" s="1081"/>
      <c r="GB1" s="1081"/>
      <c r="GC1" s="1081"/>
      <c r="GD1" s="1081"/>
      <c r="GE1" s="1081"/>
      <c r="GF1" s="350">
        <f>FV1+1</f>
        <v>18</v>
      </c>
      <c r="GG1" s="546"/>
      <c r="GH1" s="75" t="s">
        <v>37</v>
      </c>
      <c r="GI1" s="1081" t="str">
        <f>FY1</f>
        <v>ENTRADAS DEL MES DE    J U L I O      2022</v>
      </c>
      <c r="GJ1" s="1081"/>
      <c r="GK1" s="1081"/>
      <c r="GL1" s="1081"/>
      <c r="GM1" s="1081"/>
      <c r="GN1" s="1081"/>
      <c r="GO1" s="1081"/>
      <c r="GP1" s="350">
        <f>GF1+1</f>
        <v>19</v>
      </c>
      <c r="GQ1" s="546"/>
      <c r="GS1" s="1081" t="str">
        <f>GI1</f>
        <v>ENTRADAS DEL MES DE    J U L I O      2022</v>
      </c>
      <c r="GT1" s="1081"/>
      <c r="GU1" s="1081"/>
      <c r="GV1" s="1081"/>
      <c r="GW1" s="1081"/>
      <c r="GX1" s="1081"/>
      <c r="GY1" s="1081"/>
      <c r="GZ1" s="350">
        <f>GP1+1</f>
        <v>20</v>
      </c>
      <c r="HA1" s="546"/>
      <c r="HC1" s="1081" t="str">
        <f>GS1</f>
        <v>ENTRADAS DEL MES DE    J U L I O      2022</v>
      </c>
      <c r="HD1" s="1081"/>
      <c r="HE1" s="1081"/>
      <c r="HF1" s="1081"/>
      <c r="HG1" s="1081"/>
      <c r="HH1" s="1081"/>
      <c r="HI1" s="1081"/>
      <c r="HJ1" s="350">
        <f>GZ1+1</f>
        <v>21</v>
      </c>
      <c r="HK1" s="546"/>
      <c r="HM1" s="1081" t="str">
        <f>HC1</f>
        <v>ENTRADAS DEL MES DE    J U L I O      2022</v>
      </c>
      <c r="HN1" s="1081"/>
      <c r="HO1" s="1081"/>
      <c r="HP1" s="1081"/>
      <c r="HQ1" s="1081"/>
      <c r="HR1" s="1081"/>
      <c r="HS1" s="1081"/>
      <c r="HT1" s="350">
        <f>HJ1+1</f>
        <v>22</v>
      </c>
      <c r="HU1" s="546"/>
      <c r="HW1" s="1081" t="str">
        <f>HM1</f>
        <v>ENTRADAS DEL MES DE    J U L I O      2022</v>
      </c>
      <c r="HX1" s="1081"/>
      <c r="HY1" s="1081"/>
      <c r="HZ1" s="1081"/>
      <c r="IA1" s="1081"/>
      <c r="IB1" s="1081"/>
      <c r="IC1" s="1081"/>
      <c r="ID1" s="350">
        <f>HT1+1</f>
        <v>23</v>
      </c>
      <c r="IE1" s="546"/>
      <c r="IG1" s="1081" t="str">
        <f>HW1</f>
        <v>ENTRADAS DEL MES DE    J U L I O      2022</v>
      </c>
      <c r="IH1" s="1081"/>
      <c r="II1" s="1081"/>
      <c r="IJ1" s="1081"/>
      <c r="IK1" s="1081"/>
      <c r="IL1" s="1081"/>
      <c r="IM1" s="1081"/>
      <c r="IN1" s="350">
        <f>ID1+1</f>
        <v>24</v>
      </c>
      <c r="IO1" s="546"/>
      <c r="IQ1" s="1081" t="str">
        <f>IG1</f>
        <v>ENTRADAS DEL MES DE    J U L I O      2022</v>
      </c>
      <c r="IR1" s="1081"/>
      <c r="IS1" s="1081"/>
      <c r="IT1" s="1081"/>
      <c r="IU1" s="1081"/>
      <c r="IV1" s="1081"/>
      <c r="IW1" s="1081"/>
      <c r="IX1" s="350">
        <f>IN1+1</f>
        <v>25</v>
      </c>
      <c r="IY1" s="546"/>
      <c r="JA1" s="1081" t="str">
        <f>IQ1</f>
        <v>ENTRADAS DEL MES DE    J U L I O      2022</v>
      </c>
      <c r="JB1" s="1081"/>
      <c r="JC1" s="1081"/>
      <c r="JD1" s="1081"/>
      <c r="JE1" s="1081"/>
      <c r="JF1" s="1081"/>
      <c r="JG1" s="1081"/>
      <c r="JH1" s="350">
        <f>IX1+1</f>
        <v>26</v>
      </c>
      <c r="JI1" s="546"/>
      <c r="JK1" s="1084" t="str">
        <f>JA1</f>
        <v>ENTRADAS DEL MES DE    J U L I O      2022</v>
      </c>
      <c r="JL1" s="1084"/>
      <c r="JM1" s="1084"/>
      <c r="JN1" s="1084"/>
      <c r="JO1" s="1084"/>
      <c r="JP1" s="1084"/>
      <c r="JQ1" s="1084"/>
      <c r="JR1" s="350">
        <f>JH1+1</f>
        <v>27</v>
      </c>
      <c r="JS1" s="546"/>
      <c r="JU1" s="1081" t="str">
        <f>JK1</f>
        <v>ENTRADAS DEL MES DE    J U L I O      2022</v>
      </c>
      <c r="JV1" s="1081"/>
      <c r="JW1" s="1081"/>
      <c r="JX1" s="1081"/>
      <c r="JY1" s="1081"/>
      <c r="JZ1" s="1081"/>
      <c r="KA1" s="1081"/>
      <c r="KB1" s="350">
        <f>JR1+1</f>
        <v>28</v>
      </c>
      <c r="KC1" s="546"/>
      <c r="KE1" s="1081" t="str">
        <f>JU1</f>
        <v>ENTRADAS DEL MES DE    J U L I O      2022</v>
      </c>
      <c r="KF1" s="1081"/>
      <c r="KG1" s="1081"/>
      <c r="KH1" s="1081"/>
      <c r="KI1" s="1081"/>
      <c r="KJ1" s="1081"/>
      <c r="KK1" s="1081"/>
      <c r="KL1" s="350">
        <f>KB1+1</f>
        <v>29</v>
      </c>
      <c r="KM1" s="546"/>
      <c r="KO1" s="1081" t="str">
        <f>KE1</f>
        <v>ENTRADAS DEL MES DE    J U L I O      2022</v>
      </c>
      <c r="KP1" s="1081"/>
      <c r="KQ1" s="1081"/>
      <c r="KR1" s="1081"/>
      <c r="KS1" s="1081"/>
      <c r="KT1" s="1081"/>
      <c r="KU1" s="1081"/>
      <c r="KV1" s="350">
        <f>KL1+1</f>
        <v>30</v>
      </c>
      <c r="KW1" s="546"/>
      <c r="KY1" s="1081" t="str">
        <f>KO1</f>
        <v>ENTRADAS DEL MES DE    J U L I O      2022</v>
      </c>
      <c r="KZ1" s="1081"/>
      <c r="LA1" s="1081"/>
      <c r="LB1" s="1081"/>
      <c r="LC1" s="1081"/>
      <c r="LD1" s="1081"/>
      <c r="LE1" s="1081"/>
      <c r="LF1" s="350">
        <f>KV1+1</f>
        <v>31</v>
      </c>
      <c r="LG1" s="546"/>
      <c r="LI1" s="1081" t="str">
        <f>KY1</f>
        <v>ENTRADAS DEL MES DE    J U L I O      2022</v>
      </c>
      <c r="LJ1" s="1081"/>
      <c r="LK1" s="1081"/>
      <c r="LL1" s="1081"/>
      <c r="LM1" s="1081"/>
      <c r="LN1" s="1081"/>
      <c r="LO1" s="1081"/>
      <c r="LP1" s="350">
        <f>LF1+1</f>
        <v>32</v>
      </c>
      <c r="LQ1" s="546"/>
      <c r="LS1" s="1081" t="str">
        <f>LI1</f>
        <v>ENTRADAS DEL MES DE    J U L I O      2022</v>
      </c>
      <c r="LT1" s="1081"/>
      <c r="LU1" s="1081"/>
      <c r="LV1" s="1081"/>
      <c r="LW1" s="1081"/>
      <c r="LX1" s="1081"/>
      <c r="LY1" s="1081"/>
      <c r="LZ1" s="350">
        <f>LP1+1</f>
        <v>33</v>
      </c>
      <c r="MC1" s="1081" t="str">
        <f>LS1</f>
        <v>ENTRADAS DEL MES DE    J U L I O      2022</v>
      </c>
      <c r="MD1" s="1081"/>
      <c r="ME1" s="1081"/>
      <c r="MF1" s="1081"/>
      <c r="MG1" s="1081"/>
      <c r="MH1" s="1081"/>
      <c r="MI1" s="1081"/>
      <c r="MJ1" s="350">
        <f>LZ1+1</f>
        <v>34</v>
      </c>
      <c r="MK1" s="350"/>
      <c r="MM1" s="1081" t="str">
        <f>MC1</f>
        <v>ENTRADAS DEL MES DE    J U L I O      2022</v>
      </c>
      <c r="MN1" s="1081"/>
      <c r="MO1" s="1081"/>
      <c r="MP1" s="1081"/>
      <c r="MQ1" s="1081"/>
      <c r="MR1" s="1081"/>
      <c r="MS1" s="1081"/>
      <c r="MT1" s="350">
        <f>MJ1+1</f>
        <v>35</v>
      </c>
      <c r="MU1" s="350"/>
      <c r="MW1" s="1081" t="str">
        <f>MM1</f>
        <v>ENTRADAS DEL MES DE    J U L I O      2022</v>
      </c>
      <c r="MX1" s="1081"/>
      <c r="MY1" s="1081"/>
      <c r="MZ1" s="1081"/>
      <c r="NA1" s="1081"/>
      <c r="NB1" s="1081"/>
      <c r="NC1" s="1081"/>
      <c r="ND1" s="350">
        <f>MT1+1</f>
        <v>36</v>
      </c>
      <c r="NE1" s="350"/>
      <c r="NG1" s="1081" t="str">
        <f>MW1</f>
        <v>ENTRADAS DEL MES DE    J U L I O      2022</v>
      </c>
      <c r="NH1" s="1081"/>
      <c r="NI1" s="1081"/>
      <c r="NJ1" s="1081"/>
      <c r="NK1" s="1081"/>
      <c r="NL1" s="1081"/>
      <c r="NM1" s="1081"/>
      <c r="NN1" s="350">
        <f>ND1+1</f>
        <v>37</v>
      </c>
      <c r="NO1" s="350"/>
      <c r="NQ1" s="1081" t="str">
        <f>NG1</f>
        <v>ENTRADAS DEL MES DE    J U L I O      2022</v>
      </c>
      <c r="NR1" s="1081"/>
      <c r="NS1" s="1081"/>
      <c r="NT1" s="1081"/>
      <c r="NU1" s="1081"/>
      <c r="NV1" s="1081"/>
      <c r="NW1" s="1081"/>
      <c r="NX1" s="350">
        <f>NN1+1</f>
        <v>38</v>
      </c>
      <c r="NY1" s="350"/>
      <c r="OA1" s="1081" t="str">
        <f>NQ1</f>
        <v>ENTRADAS DEL MES DE    J U L I O      2022</v>
      </c>
      <c r="OB1" s="1081"/>
      <c r="OC1" s="1081"/>
      <c r="OD1" s="1081"/>
      <c r="OE1" s="1081"/>
      <c r="OF1" s="1081"/>
      <c r="OG1" s="1081"/>
      <c r="OH1" s="350">
        <f>NX1+1</f>
        <v>39</v>
      </c>
      <c r="OI1" s="350"/>
      <c r="OK1" s="1081" t="str">
        <f>OA1</f>
        <v>ENTRADAS DEL MES DE    J U L I O      2022</v>
      </c>
      <c r="OL1" s="1081"/>
      <c r="OM1" s="1081"/>
      <c r="ON1" s="1081"/>
      <c r="OO1" s="1081"/>
      <c r="OP1" s="1081"/>
      <c r="OQ1" s="1081"/>
      <c r="OR1" s="350">
        <f>OH1+1</f>
        <v>40</v>
      </c>
      <c r="OS1" s="350"/>
      <c r="OU1" s="1081" t="str">
        <f>OK1</f>
        <v>ENTRADAS DEL MES DE    J U L I O      2022</v>
      </c>
      <c r="OV1" s="1081"/>
      <c r="OW1" s="1081"/>
      <c r="OX1" s="1081"/>
      <c r="OY1" s="1081"/>
      <c r="OZ1" s="1081"/>
      <c r="PA1" s="1081"/>
      <c r="PB1" s="350">
        <f>OR1+1</f>
        <v>41</v>
      </c>
      <c r="PC1" s="350"/>
      <c r="PE1" s="1081" t="str">
        <f>OU1</f>
        <v>ENTRADAS DEL MES DE    J U L I O      2022</v>
      </c>
      <c r="PF1" s="1081"/>
      <c r="PG1" s="1081"/>
      <c r="PH1" s="1081"/>
      <c r="PI1" s="1081"/>
      <c r="PJ1" s="1081"/>
      <c r="PK1" s="1081"/>
      <c r="PL1" s="350">
        <f>PB1+1</f>
        <v>42</v>
      </c>
      <c r="PM1" s="350"/>
      <c r="PO1" s="1081" t="str">
        <f>PE1</f>
        <v>ENTRADAS DEL MES DE    J U L I O      2022</v>
      </c>
      <c r="PP1" s="1081"/>
      <c r="PQ1" s="1081"/>
      <c r="PR1" s="1081"/>
      <c r="PS1" s="1081"/>
      <c r="PT1" s="1081"/>
      <c r="PU1" s="1081"/>
      <c r="PV1" s="350">
        <f>PL1+1</f>
        <v>43</v>
      </c>
      <c r="PX1" s="1081" t="str">
        <f>PO1</f>
        <v>ENTRADAS DEL MES DE    J U L I O      2022</v>
      </c>
      <c r="PY1" s="1081"/>
      <c r="PZ1" s="1081"/>
      <c r="QA1" s="1081"/>
      <c r="QB1" s="1081"/>
      <c r="QC1" s="1081"/>
      <c r="QD1" s="1081"/>
      <c r="QE1" s="350">
        <f>PV1+1</f>
        <v>44</v>
      </c>
      <c r="QG1" s="1081" t="str">
        <f>PX1</f>
        <v>ENTRADAS DEL MES DE    J U L I O      2022</v>
      </c>
      <c r="QH1" s="1081"/>
      <c r="QI1" s="1081"/>
      <c r="QJ1" s="1081"/>
      <c r="QK1" s="1081"/>
      <c r="QL1" s="1081"/>
      <c r="QM1" s="1081"/>
      <c r="QN1" s="350">
        <f>QE1+1</f>
        <v>45</v>
      </c>
      <c r="QP1" s="1081" t="str">
        <f>QG1</f>
        <v>ENTRADAS DEL MES DE    J U L I O      2022</v>
      </c>
      <c r="QQ1" s="1081"/>
      <c r="QR1" s="1081"/>
      <c r="QS1" s="1081"/>
      <c r="QT1" s="1081"/>
      <c r="QU1" s="1081"/>
      <c r="QV1" s="1081"/>
      <c r="QW1" s="350">
        <f>QN1+1</f>
        <v>46</v>
      </c>
      <c r="QY1" s="1081" t="str">
        <f>QP1</f>
        <v>ENTRADAS DEL MES DE    J U L I O      2022</v>
      </c>
      <c r="QZ1" s="1081"/>
      <c r="RA1" s="1081"/>
      <c r="RB1" s="1081"/>
      <c r="RC1" s="1081"/>
      <c r="RD1" s="1081"/>
      <c r="RE1" s="1081"/>
      <c r="RF1" s="350">
        <f>QW1+1</f>
        <v>47</v>
      </c>
      <c r="RH1" s="1081" t="str">
        <f>QY1</f>
        <v>ENTRADAS DEL MES DE    J U L I O      2022</v>
      </c>
      <c r="RI1" s="1081"/>
      <c r="RJ1" s="1081"/>
      <c r="RK1" s="1081"/>
      <c r="RL1" s="1081"/>
      <c r="RM1" s="1081"/>
      <c r="RN1" s="1081"/>
      <c r="RO1" s="350">
        <f>RF1+1</f>
        <v>48</v>
      </c>
      <c r="RQ1" s="1081" t="str">
        <f>RH1</f>
        <v>ENTRADAS DEL MES DE    J U L I O      2022</v>
      </c>
      <c r="RR1" s="1081"/>
      <c r="RS1" s="1081"/>
      <c r="RT1" s="1081"/>
      <c r="RU1" s="1081"/>
      <c r="RV1" s="1081"/>
      <c r="RW1" s="1081"/>
      <c r="RX1" s="350">
        <f>RO1+1</f>
        <v>49</v>
      </c>
      <c r="RZ1" s="1081" t="str">
        <f>RQ1</f>
        <v>ENTRADAS DEL MES DE    J U L I O      2022</v>
      </c>
      <c r="SA1" s="1081"/>
      <c r="SB1" s="1081"/>
      <c r="SC1" s="1081"/>
      <c r="SD1" s="1081"/>
      <c r="SE1" s="1081"/>
      <c r="SF1" s="1081"/>
      <c r="SG1" s="350">
        <f>RX1+1</f>
        <v>50</v>
      </c>
      <c r="SI1" s="1081" t="str">
        <f>RZ1</f>
        <v>ENTRADAS DEL MES DE    J U L I O      2022</v>
      </c>
      <c r="SJ1" s="1081"/>
      <c r="SK1" s="1081"/>
      <c r="SL1" s="1081"/>
      <c r="SM1" s="1081"/>
      <c r="SN1" s="1081"/>
      <c r="SO1" s="1081"/>
      <c r="SP1" s="350">
        <f>SG1+1</f>
        <v>51</v>
      </c>
      <c r="SR1" s="1081" t="str">
        <f>SI1</f>
        <v>ENTRADAS DEL MES DE    J U L I O      2022</v>
      </c>
      <c r="SS1" s="1081"/>
      <c r="ST1" s="1081"/>
      <c r="SU1" s="1081"/>
      <c r="SV1" s="1081"/>
      <c r="SW1" s="1081"/>
      <c r="SX1" s="1081"/>
      <c r="SY1" s="350">
        <f>SP1+1</f>
        <v>52</v>
      </c>
      <c r="TA1" s="1081" t="str">
        <f>SR1</f>
        <v>ENTRADAS DEL MES DE    J U L I O      2022</v>
      </c>
      <c r="TB1" s="1081"/>
      <c r="TC1" s="1081"/>
      <c r="TD1" s="1081"/>
      <c r="TE1" s="1081"/>
      <c r="TF1" s="1081"/>
      <c r="TG1" s="1081"/>
      <c r="TH1" s="350">
        <f>SY1+1</f>
        <v>53</v>
      </c>
      <c r="TJ1" s="1081" t="str">
        <f>TA1</f>
        <v>ENTRADAS DEL MES DE    J U L I O      2022</v>
      </c>
      <c r="TK1" s="1081"/>
      <c r="TL1" s="1081"/>
      <c r="TM1" s="1081"/>
      <c r="TN1" s="1081"/>
      <c r="TO1" s="1081"/>
      <c r="TP1" s="1081"/>
      <c r="TQ1" s="350">
        <f>TH1+1</f>
        <v>54</v>
      </c>
      <c r="TS1" s="1081" t="str">
        <f>TJ1</f>
        <v>ENTRADAS DEL MES DE    J U L I O      2022</v>
      </c>
      <c r="TT1" s="1081"/>
      <c r="TU1" s="1081"/>
      <c r="TV1" s="1081"/>
      <c r="TW1" s="1081"/>
      <c r="TX1" s="1081"/>
      <c r="TY1" s="1081"/>
      <c r="TZ1" s="350">
        <f>TQ1+1</f>
        <v>55</v>
      </c>
      <c r="UB1" s="1081" t="str">
        <f>TS1</f>
        <v>ENTRADAS DEL MES DE    J U L I O      2022</v>
      </c>
      <c r="UC1" s="1081"/>
      <c r="UD1" s="1081"/>
      <c r="UE1" s="1081"/>
      <c r="UF1" s="1081"/>
      <c r="UG1" s="1081"/>
      <c r="UH1" s="1081"/>
      <c r="UI1" s="350">
        <f>TZ1+1</f>
        <v>56</v>
      </c>
      <c r="UK1" s="1081" t="str">
        <f>UB1</f>
        <v>ENTRADAS DEL MES DE    J U L I O      2022</v>
      </c>
      <c r="UL1" s="1081"/>
      <c r="UM1" s="1081"/>
      <c r="UN1" s="1081"/>
      <c r="UO1" s="1081"/>
      <c r="UP1" s="1081"/>
      <c r="UQ1" s="1081"/>
      <c r="UR1" s="350">
        <f>UI1+1</f>
        <v>57</v>
      </c>
      <c r="UT1" s="1081" t="str">
        <f>UK1</f>
        <v>ENTRADAS DEL MES DE    J U L I O      2022</v>
      </c>
      <c r="UU1" s="1081"/>
      <c r="UV1" s="1081"/>
      <c r="UW1" s="1081"/>
      <c r="UX1" s="1081"/>
      <c r="UY1" s="1081"/>
      <c r="UZ1" s="1081"/>
      <c r="VA1" s="350">
        <f>UR1+1</f>
        <v>58</v>
      </c>
      <c r="VC1" s="1081" t="str">
        <f>UT1</f>
        <v>ENTRADAS DEL MES DE    J U L I O      2022</v>
      </c>
      <c r="VD1" s="1081"/>
      <c r="VE1" s="1081"/>
      <c r="VF1" s="1081"/>
      <c r="VG1" s="1081"/>
      <c r="VH1" s="1081"/>
      <c r="VI1" s="1081"/>
      <c r="VJ1" s="350">
        <f>VA1+1</f>
        <v>59</v>
      </c>
      <c r="VL1" s="1081" t="str">
        <f>VC1</f>
        <v>ENTRADAS DEL MES DE    J U L I O      2022</v>
      </c>
      <c r="VM1" s="1081"/>
      <c r="VN1" s="1081"/>
      <c r="VO1" s="1081"/>
      <c r="VP1" s="1081"/>
      <c r="VQ1" s="1081"/>
      <c r="VR1" s="1081"/>
      <c r="VS1" s="350">
        <f>VJ1+1</f>
        <v>60</v>
      </c>
      <c r="VU1" s="1081" t="str">
        <f>VL1</f>
        <v>ENTRADAS DEL MES DE    J U L I O      2022</v>
      </c>
      <c r="VV1" s="1081"/>
      <c r="VW1" s="1081"/>
      <c r="VX1" s="1081"/>
      <c r="VY1" s="1081"/>
      <c r="VZ1" s="1081"/>
      <c r="WA1" s="1081"/>
      <c r="WB1" s="350">
        <f>VS1+1</f>
        <v>61</v>
      </c>
      <c r="WD1" s="1081" t="str">
        <f>VU1</f>
        <v>ENTRADAS DEL MES DE    J U L I O      2022</v>
      </c>
      <c r="WE1" s="1081"/>
      <c r="WF1" s="1081"/>
      <c r="WG1" s="1081"/>
      <c r="WH1" s="1081"/>
      <c r="WI1" s="1081"/>
      <c r="WJ1" s="1081"/>
      <c r="WK1" s="350">
        <f>WB1+1</f>
        <v>62</v>
      </c>
      <c r="WM1" s="1081" t="str">
        <f>WD1</f>
        <v>ENTRADAS DEL MES DE    J U L I O      2022</v>
      </c>
      <c r="WN1" s="1081"/>
      <c r="WO1" s="1081"/>
      <c r="WP1" s="1081"/>
      <c r="WQ1" s="1081"/>
      <c r="WR1" s="1081"/>
      <c r="WS1" s="1081"/>
      <c r="WT1" s="350">
        <f>WK1+1</f>
        <v>63</v>
      </c>
      <c r="WV1" s="1081" t="str">
        <f>WM1</f>
        <v>ENTRADAS DEL MES DE    J U L I O      2022</v>
      </c>
      <c r="WW1" s="1081"/>
      <c r="WX1" s="1081"/>
      <c r="WY1" s="1081"/>
      <c r="WZ1" s="1081"/>
      <c r="XA1" s="1081"/>
      <c r="XB1" s="1081"/>
      <c r="XC1" s="350">
        <f>WT1+1</f>
        <v>64</v>
      </c>
      <c r="XE1" s="1081" t="str">
        <f>WV1</f>
        <v>ENTRADAS DEL MES DE    J U L I O      2022</v>
      </c>
      <c r="XF1" s="1081"/>
      <c r="XG1" s="1081"/>
      <c r="XH1" s="1081"/>
      <c r="XI1" s="1081"/>
      <c r="XJ1" s="1081"/>
      <c r="XK1" s="1081"/>
      <c r="XL1" s="350">
        <f>XC1+1</f>
        <v>65</v>
      </c>
      <c r="XN1" s="1081" t="str">
        <f>XE1</f>
        <v>ENTRADAS DEL MES DE    J U L I O      2022</v>
      </c>
      <c r="XO1" s="1081"/>
      <c r="XP1" s="1081"/>
      <c r="XQ1" s="1081"/>
      <c r="XR1" s="1081"/>
      <c r="XS1" s="1081"/>
      <c r="XT1" s="1081"/>
      <c r="XU1" s="350">
        <f>XL1+1</f>
        <v>66</v>
      </c>
      <c r="XW1" s="1081" t="str">
        <f>XN1</f>
        <v>ENTRADAS DEL MES DE    J U L I O      2022</v>
      </c>
      <c r="XX1" s="1081"/>
      <c r="XY1" s="1081"/>
      <c r="XZ1" s="1081"/>
      <c r="YA1" s="1081"/>
      <c r="YB1" s="1081"/>
      <c r="YC1" s="1081"/>
      <c r="YD1" s="350">
        <f>XU1+1</f>
        <v>67</v>
      </c>
      <c r="YF1" s="1081" t="str">
        <f>XW1</f>
        <v>ENTRADAS DEL MES DE    J U L I O      2022</v>
      </c>
      <c r="YG1" s="1081"/>
      <c r="YH1" s="1081"/>
      <c r="YI1" s="1081"/>
      <c r="YJ1" s="1081"/>
      <c r="YK1" s="1081"/>
      <c r="YL1" s="1081"/>
      <c r="YM1" s="350">
        <f>YD1+1</f>
        <v>68</v>
      </c>
      <c r="YO1" s="1081" t="str">
        <f>YF1</f>
        <v>ENTRADAS DEL MES DE    J U L I O      2022</v>
      </c>
      <c r="YP1" s="1081"/>
      <c r="YQ1" s="1081"/>
      <c r="YR1" s="1081"/>
      <c r="YS1" s="1081"/>
      <c r="YT1" s="1081"/>
      <c r="YU1" s="1081"/>
      <c r="YV1" s="350">
        <f>YM1+1</f>
        <v>69</v>
      </c>
      <c r="YX1" s="1081" t="str">
        <f>YO1</f>
        <v>ENTRADAS DEL MES DE    J U L I O      2022</v>
      </c>
      <c r="YY1" s="1081"/>
      <c r="YZ1" s="1081"/>
      <c r="ZA1" s="1081"/>
      <c r="ZB1" s="1081"/>
      <c r="ZC1" s="1081"/>
      <c r="ZD1" s="1081"/>
      <c r="ZE1" s="350">
        <f>YV1+1</f>
        <v>70</v>
      </c>
      <c r="ZG1" s="1081" t="str">
        <f>YX1</f>
        <v>ENTRADAS DEL MES DE    J U L I O      2022</v>
      </c>
      <c r="ZH1" s="1081"/>
      <c r="ZI1" s="1081"/>
      <c r="ZJ1" s="1081"/>
      <c r="ZK1" s="1081"/>
      <c r="ZL1" s="1081"/>
      <c r="ZM1" s="1081"/>
      <c r="ZN1" s="350">
        <f>ZE1+1</f>
        <v>71</v>
      </c>
      <c r="ZP1" s="1081" t="str">
        <f>ZG1</f>
        <v>ENTRADAS DEL MES DE    J U L I O      2022</v>
      </c>
      <c r="ZQ1" s="1081"/>
      <c r="ZR1" s="1081"/>
      <c r="ZS1" s="1081"/>
      <c r="ZT1" s="1081"/>
      <c r="ZU1" s="1081"/>
      <c r="ZV1" s="1081"/>
      <c r="ZW1" s="350">
        <f>ZN1+1</f>
        <v>72</v>
      </c>
      <c r="ZY1" s="1081" t="str">
        <f>ZP1</f>
        <v>ENTRADAS DEL MES DE    J U L I O      2022</v>
      </c>
      <c r="ZZ1" s="1081"/>
      <c r="AAA1" s="1081"/>
      <c r="AAB1" s="1081"/>
      <c r="AAC1" s="1081"/>
      <c r="AAD1" s="1081"/>
      <c r="AAE1" s="1081"/>
      <c r="AAF1" s="350">
        <f>ZW1+1</f>
        <v>73</v>
      </c>
      <c r="AAH1" s="1081" t="str">
        <f>ZY1</f>
        <v>ENTRADAS DEL MES DE    J U L I O      2022</v>
      </c>
      <c r="AAI1" s="1081"/>
      <c r="AAJ1" s="1081"/>
      <c r="AAK1" s="1081"/>
      <c r="AAL1" s="1081"/>
      <c r="AAM1" s="1081"/>
      <c r="AAN1" s="1081"/>
      <c r="AAO1" s="350">
        <f>AAF1+1</f>
        <v>74</v>
      </c>
      <c r="AAQ1" s="1081" t="str">
        <f>AAH1</f>
        <v>ENTRADAS DEL MES DE    J U L I O      2022</v>
      </c>
      <c r="AAR1" s="1081"/>
      <c r="AAS1" s="1081"/>
      <c r="AAT1" s="1081"/>
      <c r="AAU1" s="1081"/>
      <c r="AAV1" s="1081"/>
      <c r="AAW1" s="1081"/>
      <c r="AAX1" s="350">
        <f>AAO1+1</f>
        <v>75</v>
      </c>
      <c r="AAZ1" s="1081" t="str">
        <f>AAQ1</f>
        <v>ENTRADAS DEL MES DE    J U L I O      2022</v>
      </c>
      <c r="ABA1" s="1081"/>
      <c r="ABB1" s="1081"/>
      <c r="ABC1" s="1081"/>
      <c r="ABD1" s="1081"/>
      <c r="ABE1" s="1081"/>
      <c r="ABF1" s="1081"/>
      <c r="ABG1" s="350">
        <f>AAX1+1</f>
        <v>76</v>
      </c>
      <c r="ABI1" s="1081" t="str">
        <f>AAZ1</f>
        <v>ENTRADAS DEL MES DE    J U L I O      2022</v>
      </c>
      <c r="ABJ1" s="1081"/>
      <c r="ABK1" s="1081"/>
      <c r="ABL1" s="1081"/>
      <c r="ABM1" s="1081"/>
      <c r="ABN1" s="1081"/>
      <c r="ABO1" s="1081"/>
      <c r="ABP1" s="350">
        <f>ABG1+1</f>
        <v>77</v>
      </c>
      <c r="ABR1" s="1081" t="str">
        <f>ABI1</f>
        <v>ENTRADAS DEL MES DE    J U L I O      2022</v>
      </c>
      <c r="ABS1" s="1081"/>
      <c r="ABT1" s="1081"/>
      <c r="ABU1" s="1081"/>
      <c r="ABV1" s="1081"/>
      <c r="ABW1" s="1081"/>
      <c r="ABX1" s="1081"/>
      <c r="ABY1" s="350">
        <f>ABP1+1</f>
        <v>78</v>
      </c>
      <c r="ACA1" s="1081" t="str">
        <f>ABR1</f>
        <v>ENTRADAS DEL MES DE    J U L I O      2022</v>
      </c>
      <c r="ACB1" s="1081"/>
      <c r="ACC1" s="1081"/>
      <c r="ACD1" s="1081"/>
      <c r="ACE1" s="1081"/>
      <c r="ACF1" s="1081"/>
      <c r="ACG1" s="1081"/>
      <c r="ACH1" s="350">
        <f>ABY1+1</f>
        <v>79</v>
      </c>
      <c r="ACJ1" s="1081" t="str">
        <f>ACA1</f>
        <v>ENTRADAS DEL MES DE    J U L I O      2022</v>
      </c>
      <c r="ACK1" s="1081"/>
      <c r="ACL1" s="1081"/>
      <c r="ACM1" s="1081"/>
      <c r="ACN1" s="1081"/>
      <c r="ACO1" s="1081"/>
      <c r="ACP1" s="1081"/>
      <c r="ACQ1" s="350">
        <f>ACH1+1</f>
        <v>80</v>
      </c>
      <c r="ACS1" s="1081" t="str">
        <f>ACJ1</f>
        <v>ENTRADAS DEL MES DE    J U L I O      2022</v>
      </c>
      <c r="ACT1" s="1081"/>
      <c r="ACU1" s="1081"/>
      <c r="ACV1" s="1081"/>
      <c r="ACW1" s="1081"/>
      <c r="ACX1" s="1081"/>
      <c r="ACY1" s="1081"/>
      <c r="ACZ1" s="350">
        <f>ACQ1+1</f>
        <v>81</v>
      </c>
      <c r="ADB1" s="1081" t="str">
        <f>ACS1</f>
        <v>ENTRADAS DEL MES DE    J U L I O      2022</v>
      </c>
      <c r="ADC1" s="1081"/>
      <c r="ADD1" s="1081"/>
      <c r="ADE1" s="1081"/>
      <c r="ADF1" s="1081"/>
      <c r="ADG1" s="1081"/>
      <c r="ADH1" s="1081"/>
      <c r="ADI1" s="350">
        <f>ACZ1+1</f>
        <v>82</v>
      </c>
      <c r="ADK1" s="1081" t="str">
        <f>ADB1</f>
        <v>ENTRADAS DEL MES DE    J U L I O      2022</v>
      </c>
      <c r="ADL1" s="1081"/>
      <c r="ADM1" s="1081"/>
      <c r="ADN1" s="1081"/>
      <c r="ADO1" s="1081"/>
      <c r="ADP1" s="1081"/>
      <c r="ADQ1" s="1081"/>
      <c r="ADR1" s="350">
        <f>ADI1+1</f>
        <v>83</v>
      </c>
      <c r="ADT1" s="1081" t="str">
        <f>ADK1</f>
        <v>ENTRADAS DEL MES DE    J U L I O      2022</v>
      </c>
      <c r="ADU1" s="1081"/>
      <c r="ADV1" s="1081"/>
      <c r="ADW1" s="1081"/>
      <c r="ADX1" s="1081"/>
      <c r="ADY1" s="1081"/>
      <c r="ADZ1" s="1081"/>
      <c r="AEA1" s="350">
        <f>ADR1+1</f>
        <v>84</v>
      </c>
      <c r="AEC1" s="1081" t="str">
        <f>ADT1</f>
        <v>ENTRADAS DEL MES DE    J U L I O      2022</v>
      </c>
      <c r="AED1" s="1081"/>
      <c r="AEE1" s="1081"/>
      <c r="AEF1" s="1081"/>
      <c r="AEG1" s="1081"/>
      <c r="AEH1" s="1081"/>
      <c r="AEI1" s="1081"/>
      <c r="AEJ1" s="350">
        <f>AEA1+1</f>
        <v>85</v>
      </c>
      <c r="AEL1" s="1081" t="str">
        <f>AEC1</f>
        <v>ENTRADAS DEL MES DE    J U L I O      2022</v>
      </c>
      <c r="AEM1" s="1081"/>
      <c r="AEN1" s="1081"/>
      <c r="AEO1" s="1081"/>
      <c r="AEP1" s="1081"/>
      <c r="AEQ1" s="1081"/>
      <c r="AER1" s="1081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35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1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3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1"/>
      <c r="KF4" s="75" t="s">
        <v>23</v>
      </c>
      <c r="KK4" s="345"/>
      <c r="KO4" s="73"/>
      <c r="KP4" s="73" t="s">
        <v>23</v>
      </c>
      <c r="KU4" s="73"/>
      <c r="KV4" s="130"/>
      <c r="KW4" s="556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086" t="s">
        <v>290</v>
      </c>
      <c r="L5" s="1065" t="s">
        <v>291</v>
      </c>
      <c r="M5" s="249" t="s">
        <v>292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8"/>
      <c r="T5" s="242"/>
      <c r="U5" s="250" t="s">
        <v>293</v>
      </c>
      <c r="V5" s="1066" t="s">
        <v>294</v>
      </c>
      <c r="W5" s="249" t="s">
        <v>295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8"/>
      <c r="AD5" s="242"/>
      <c r="AE5" s="250" t="s">
        <v>293</v>
      </c>
      <c r="AF5" s="1066" t="s">
        <v>294</v>
      </c>
      <c r="AG5" s="249" t="s">
        <v>296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8"/>
      <c r="AN5" s="242" t="s">
        <v>41</v>
      </c>
      <c r="AO5" s="242" t="s">
        <v>290</v>
      </c>
      <c r="AP5" s="1065" t="s">
        <v>291</v>
      </c>
      <c r="AQ5" s="247" t="s">
        <v>297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8"/>
      <c r="AY5" s="242" t="s">
        <v>293</v>
      </c>
      <c r="AZ5" s="1066" t="s">
        <v>294</v>
      </c>
      <c r="BA5" s="247" t="s">
        <v>298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8"/>
      <c r="BH5" s="242"/>
      <c r="BI5" s="1082" t="s">
        <v>290</v>
      </c>
      <c r="BJ5" s="1065" t="s">
        <v>291</v>
      </c>
      <c r="BK5" s="244" t="s">
        <v>299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8"/>
      <c r="BR5" s="242"/>
      <c r="BS5" s="1085"/>
      <c r="BT5" s="337"/>
      <c r="BU5" s="247"/>
      <c r="BV5" s="248"/>
      <c r="BW5" s="246"/>
      <c r="BX5" s="243"/>
      <c r="BY5" s="241"/>
      <c r="BZ5" s="138">
        <f>BW5-BY5</f>
        <v>0</v>
      </c>
      <c r="CA5" s="316"/>
      <c r="CB5" s="316"/>
      <c r="CC5" s="250"/>
      <c r="CD5" s="337"/>
      <c r="CE5" s="247"/>
      <c r="CF5" s="248"/>
      <c r="CG5" s="246"/>
      <c r="CH5" s="243"/>
      <c r="CI5" s="241"/>
      <c r="CJ5" s="138">
        <f>CG5-CI5</f>
        <v>0</v>
      </c>
      <c r="CK5" s="316"/>
      <c r="CL5" s="316"/>
      <c r="CM5" s="1082"/>
      <c r="CN5" s="337"/>
      <c r="CO5" s="244"/>
      <c r="CP5" s="248"/>
      <c r="CQ5" s="246"/>
      <c r="CR5" s="243"/>
      <c r="CS5" s="241"/>
      <c r="CT5" s="138">
        <f>CQ5-CS5</f>
        <v>0</v>
      </c>
      <c r="CU5" s="548"/>
      <c r="CV5" s="242"/>
      <c r="CW5" s="250"/>
      <c r="CX5" s="243"/>
      <c r="CY5" s="244"/>
      <c r="CZ5" s="248"/>
      <c r="DA5" s="246"/>
      <c r="DB5" s="243"/>
      <c r="DC5" s="241"/>
      <c r="DD5" s="138">
        <f>DA5-DC5</f>
        <v>0</v>
      </c>
      <c r="DE5" s="548"/>
      <c r="DF5" s="242"/>
      <c r="DG5" s="242"/>
      <c r="DH5" s="337"/>
      <c r="DI5" s="247"/>
      <c r="DJ5" s="248"/>
      <c r="DK5" s="246"/>
      <c r="DL5" s="243"/>
      <c r="DM5" s="241"/>
      <c r="DN5" s="138">
        <f>DK5-DM5</f>
        <v>0</v>
      </c>
      <c r="DO5" s="548"/>
      <c r="DP5" s="242"/>
      <c r="DQ5" s="1083"/>
      <c r="DR5" s="337"/>
      <c r="DS5" s="247"/>
      <c r="DT5" s="248"/>
      <c r="DU5" s="246"/>
      <c r="DV5" s="243"/>
      <c r="DW5" s="241"/>
      <c r="DX5" s="138">
        <f>DU5-DW5</f>
        <v>0</v>
      </c>
      <c r="DY5" s="316"/>
      <c r="DZ5" s="242"/>
      <c r="EA5" s="242"/>
      <c r="EB5" s="243"/>
      <c r="EC5" s="247"/>
      <c r="ED5" s="248"/>
      <c r="EE5" s="246"/>
      <c r="EF5" s="243"/>
      <c r="EG5" s="241"/>
      <c r="EH5" s="138">
        <f>EE5-EG5</f>
        <v>0</v>
      </c>
      <c r="EI5" s="548"/>
      <c r="EJ5" s="242" t="s">
        <v>49</v>
      </c>
      <c r="EK5" s="250"/>
      <c r="EL5" s="243"/>
      <c r="EM5" s="249"/>
      <c r="EN5" s="248"/>
      <c r="EO5" s="246"/>
      <c r="EP5" s="243"/>
      <c r="EQ5" s="269"/>
      <c r="ER5" s="138">
        <f>EO5-EQ5</f>
        <v>0</v>
      </c>
      <c r="ES5" s="548"/>
      <c r="ET5" s="242"/>
      <c r="EU5" s="1082"/>
      <c r="EV5" s="1019"/>
      <c r="EW5" s="247"/>
      <c r="EX5" s="248"/>
      <c r="EY5" s="246"/>
      <c r="EZ5" s="243"/>
      <c r="FA5" s="241"/>
      <c r="FB5" s="138">
        <f>EY5-FA5</f>
        <v>0</v>
      </c>
      <c r="FC5" s="548"/>
      <c r="FD5" s="242"/>
      <c r="FE5" s="242"/>
      <c r="FF5" s="243"/>
      <c r="FG5" s="247"/>
      <c r="FH5" s="248"/>
      <c r="FI5" s="246"/>
      <c r="FJ5" s="243"/>
      <c r="FK5" s="269"/>
      <c r="FL5" s="138">
        <f>FI5-FK5</f>
        <v>0</v>
      </c>
      <c r="FM5" s="548"/>
      <c r="FN5" s="242"/>
      <c r="FO5" s="491"/>
      <c r="FP5" s="243"/>
      <c r="FQ5" s="247"/>
      <c r="FR5" s="248"/>
      <c r="FS5" s="246"/>
      <c r="FT5" s="243"/>
      <c r="FU5" s="241"/>
      <c r="FV5" s="138">
        <f>FS5-FU5</f>
        <v>0</v>
      </c>
      <c r="FW5" s="548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48"/>
      <c r="GH5" s="242"/>
      <c r="GI5" s="1086"/>
      <c r="GJ5" s="243"/>
      <c r="GK5" s="247"/>
      <c r="GL5" s="245"/>
      <c r="GM5" s="246"/>
      <c r="GN5" s="243"/>
      <c r="GO5" s="241"/>
      <c r="GP5" s="138">
        <f>GM5-GO5</f>
        <v>0</v>
      </c>
      <c r="GQ5" s="548"/>
      <c r="GR5" s="242"/>
      <c r="GS5" s="1082"/>
      <c r="GT5" s="243"/>
      <c r="GU5" s="243"/>
      <c r="GV5" s="245"/>
      <c r="GW5" s="246"/>
      <c r="GX5" s="243"/>
      <c r="GY5" s="241"/>
      <c r="GZ5" s="138">
        <f>GW5-GY5</f>
        <v>0</v>
      </c>
      <c r="HA5" s="548"/>
      <c r="HB5" s="242"/>
      <c r="HC5" s="1085"/>
      <c r="HD5" s="243"/>
      <c r="HE5" s="247"/>
      <c r="HF5" s="245"/>
      <c r="HG5" s="246"/>
      <c r="HH5" s="243"/>
      <c r="HI5" s="241"/>
      <c r="HJ5" s="138">
        <f>HG5-HI5</f>
        <v>0</v>
      </c>
      <c r="HK5" s="548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8"/>
      <c r="HV5" s="242"/>
      <c r="HW5" s="1082"/>
      <c r="HX5" s="243"/>
      <c r="HY5" s="247"/>
      <c r="HZ5" s="248"/>
      <c r="IA5" s="246"/>
      <c r="IB5" s="243"/>
      <c r="IC5" s="241"/>
      <c r="ID5" s="138">
        <f>IA5-IC5</f>
        <v>0</v>
      </c>
      <c r="IE5" s="548"/>
      <c r="IF5" s="242"/>
      <c r="IG5" s="1082"/>
      <c r="IH5" s="243"/>
      <c r="II5" s="247"/>
      <c r="IJ5" s="248"/>
      <c r="IK5" s="246"/>
      <c r="IL5" s="243"/>
      <c r="IM5" s="241"/>
      <c r="IN5" s="138">
        <f>IK5-IM5</f>
        <v>0</v>
      </c>
      <c r="IO5" s="548"/>
      <c r="IP5" s="242"/>
      <c r="IQ5" s="1082"/>
      <c r="IR5" s="1014"/>
      <c r="IS5" s="249"/>
      <c r="IT5" s="245"/>
      <c r="IU5" s="246"/>
      <c r="IV5" s="243"/>
      <c r="IW5" s="241"/>
      <c r="IX5" s="138">
        <f>IU5-IW5</f>
        <v>0</v>
      </c>
      <c r="IY5" s="548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8"/>
      <c r="JJ5" s="242"/>
      <c r="JK5" s="1083"/>
      <c r="JL5" s="482"/>
      <c r="JM5" s="247"/>
      <c r="JN5" s="248"/>
      <c r="JO5" s="246"/>
      <c r="JP5" s="243"/>
      <c r="JQ5" s="269"/>
      <c r="JR5" s="138">
        <f>JO5-JQ5</f>
        <v>0</v>
      </c>
      <c r="JS5" s="548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8"/>
      <c r="KD5" s="242"/>
      <c r="KE5" s="1086"/>
      <c r="KF5" s="243"/>
      <c r="KG5" s="249"/>
      <c r="KH5" s="248"/>
      <c r="KI5" s="246"/>
      <c r="KJ5" s="243"/>
      <c r="KK5" s="241"/>
      <c r="KL5" s="138">
        <f>KI5-KK5</f>
        <v>0</v>
      </c>
      <c r="KM5" s="548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8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8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8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8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086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082"/>
      <c r="BJ6" s="841"/>
      <c r="BK6" s="242"/>
      <c r="BL6" s="242"/>
      <c r="BM6" s="242"/>
      <c r="BN6" s="242"/>
      <c r="BO6" s="243"/>
      <c r="BP6" s="242"/>
      <c r="BQ6" s="316"/>
      <c r="BR6" s="242"/>
      <c r="BS6" s="1085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082"/>
      <c r="CN6" s="589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083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082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086"/>
      <c r="GJ6" s="254"/>
      <c r="GK6" s="242"/>
      <c r="GL6" s="242"/>
      <c r="GM6" s="242"/>
      <c r="GN6" s="242"/>
      <c r="GO6" s="243"/>
      <c r="GP6" s="242"/>
      <c r="GQ6" s="316"/>
      <c r="GR6" s="242"/>
      <c r="GS6" s="1082"/>
      <c r="GT6" s="251"/>
      <c r="GU6" s="242"/>
      <c r="GV6" s="242"/>
      <c r="GW6" s="242"/>
      <c r="GX6" s="242"/>
      <c r="GY6" s="243"/>
      <c r="GZ6" s="242"/>
      <c r="HA6" s="316"/>
      <c r="HB6" s="242"/>
      <c r="HC6" s="1085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082"/>
      <c r="HX6" s="242"/>
      <c r="HY6" s="242"/>
      <c r="HZ6" s="242"/>
      <c r="IA6" s="242"/>
      <c r="IB6" s="242"/>
      <c r="IC6" s="243"/>
      <c r="ID6" s="242"/>
      <c r="IE6" s="316"/>
      <c r="IF6" s="242"/>
      <c r="IG6" s="1082"/>
      <c r="IH6" s="242"/>
      <c r="II6" s="242"/>
      <c r="IJ6" s="242"/>
      <c r="IK6" s="242"/>
      <c r="IL6" s="242"/>
      <c r="IM6" s="243"/>
      <c r="IN6" s="242"/>
      <c r="IO6" s="316"/>
      <c r="IP6" s="242"/>
      <c r="IQ6" s="1082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083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086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4"/>
      <c r="MB6" s="544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8"/>
      <c r="OL6" s="254"/>
      <c r="OM6" s="242"/>
      <c r="ON6" s="242"/>
      <c r="OO6" s="242"/>
      <c r="OP6" s="242"/>
      <c r="OQ6" s="243"/>
      <c r="OU6" s="56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9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9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9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9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9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9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9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9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9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9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9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9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9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9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9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9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9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9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9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9"/>
      <c r="IG7" s="542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9"/>
      <c r="IQ7" s="542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9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9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9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9"/>
      <c r="KE7" s="242"/>
      <c r="KF7" s="861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9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9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9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9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9"/>
      <c r="MB7" s="549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50"/>
      <c r="L8" s="106"/>
      <c r="M8" s="15">
        <v>1</v>
      </c>
      <c r="N8" s="92">
        <v>936.2</v>
      </c>
      <c r="O8" s="330"/>
      <c r="P8" s="278"/>
      <c r="Q8" s="70"/>
      <c r="R8" s="71"/>
      <c r="S8" s="544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4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4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4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4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55"/>
      <c r="BQ8" s="696">
        <f>BP8*BN8</f>
        <v>0</v>
      </c>
      <c r="BS8" s="61"/>
      <c r="BT8" s="106"/>
      <c r="BU8" s="15">
        <v>1</v>
      </c>
      <c r="BV8" s="278"/>
      <c r="BW8" s="893"/>
      <c r="BX8" s="278"/>
      <c r="BY8" s="1018"/>
      <c r="BZ8" s="659"/>
      <c r="CA8" s="544">
        <f>BZ8*BX8</f>
        <v>0</v>
      </c>
      <c r="CC8" s="61"/>
      <c r="CD8" s="710"/>
      <c r="CE8" s="15">
        <v>1</v>
      </c>
      <c r="CF8" s="278"/>
      <c r="CG8" s="893"/>
      <c r="CH8" s="278"/>
      <c r="CI8" s="756"/>
      <c r="CJ8" s="659"/>
      <c r="CK8" s="544">
        <f>CJ8*CH8</f>
        <v>0</v>
      </c>
      <c r="CM8" s="61"/>
      <c r="CN8" s="94"/>
      <c r="CO8" s="15">
        <v>1</v>
      </c>
      <c r="CP8" s="92"/>
      <c r="CQ8" s="372"/>
      <c r="CR8" s="278"/>
      <c r="CS8" s="756"/>
      <c r="CT8" s="373"/>
      <c r="CU8" s="550">
        <f>CT8*CR8</f>
        <v>0</v>
      </c>
      <c r="CW8" s="61"/>
      <c r="CX8" s="106"/>
      <c r="CY8" s="15">
        <v>1</v>
      </c>
      <c r="CZ8" s="92"/>
      <c r="DA8" s="318"/>
      <c r="DB8" s="92"/>
      <c r="DC8" s="95"/>
      <c r="DD8" s="71"/>
      <c r="DE8" s="544">
        <f>DD8*DB8</f>
        <v>0</v>
      </c>
      <c r="DG8" s="61"/>
      <c r="DH8" s="106"/>
      <c r="DI8" s="15">
        <v>1</v>
      </c>
      <c r="DJ8" s="92"/>
      <c r="DK8" s="372"/>
      <c r="DL8" s="92"/>
      <c r="DM8" s="374"/>
      <c r="DN8" s="373"/>
      <c r="DO8" s="550">
        <f>DN8*DL8</f>
        <v>0</v>
      </c>
      <c r="DQ8" s="61"/>
      <c r="DR8" s="106"/>
      <c r="DS8" s="15">
        <v>1</v>
      </c>
      <c r="DT8" s="92"/>
      <c r="DU8" s="372"/>
      <c r="DV8" s="92"/>
      <c r="DW8" s="374"/>
      <c r="DX8" s="373"/>
      <c r="DY8" s="544">
        <f>DX8*DV8</f>
        <v>0</v>
      </c>
      <c r="EA8" s="61"/>
      <c r="EB8" s="106"/>
      <c r="EC8" s="15">
        <v>1</v>
      </c>
      <c r="ED8" s="92"/>
      <c r="EE8" s="330"/>
      <c r="EF8" s="92"/>
      <c r="EG8" s="70"/>
      <c r="EH8" s="71"/>
      <c r="EI8" s="544">
        <f>EH8*EF8</f>
        <v>0</v>
      </c>
      <c r="EK8" s="61"/>
      <c r="EL8" s="417"/>
      <c r="EM8" s="15">
        <v>1</v>
      </c>
      <c r="EN8" s="278"/>
      <c r="EO8" s="322"/>
      <c r="EP8" s="278"/>
      <c r="EQ8" s="264"/>
      <c r="ER8" s="265"/>
      <c r="ES8" s="544">
        <f>ER8*EP8</f>
        <v>0</v>
      </c>
      <c r="EU8" s="61"/>
      <c r="EV8" s="106"/>
      <c r="EW8" s="15">
        <v>1</v>
      </c>
      <c r="EX8" s="278"/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/>
      <c r="FI8" s="322"/>
      <c r="FJ8" s="278"/>
      <c r="FK8" s="264"/>
      <c r="FL8" s="265"/>
      <c r="FM8" s="544">
        <f>FL8*FJ8</f>
        <v>0</v>
      </c>
      <c r="FO8" s="61"/>
      <c r="FP8" s="106"/>
      <c r="FQ8" s="15">
        <v>1</v>
      </c>
      <c r="FR8" s="92"/>
      <c r="FS8" s="318"/>
      <c r="FT8" s="92"/>
      <c r="FU8" s="70"/>
      <c r="FV8" s="71"/>
      <c r="FW8" s="544">
        <f>FV8*FT8</f>
        <v>0</v>
      </c>
      <c r="FY8" s="61"/>
      <c r="FZ8" s="106"/>
      <c r="GA8" s="15">
        <v>1</v>
      </c>
      <c r="GB8" s="278"/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/>
      <c r="GM8" s="318"/>
      <c r="GN8" s="479"/>
      <c r="GO8" s="95"/>
      <c r="GP8" s="71"/>
      <c r="GQ8" s="544">
        <f>GP8*GN8</f>
        <v>0</v>
      </c>
      <c r="GS8" s="61"/>
      <c r="GT8" s="106"/>
      <c r="GU8" s="15">
        <v>1</v>
      </c>
      <c r="GV8" s="278"/>
      <c r="GW8" s="322"/>
      <c r="GX8" s="278"/>
      <c r="GY8" s="313"/>
      <c r="GZ8" s="265"/>
      <c r="HA8" s="544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4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4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4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4">
        <f>IN8*IL8</f>
        <v>0</v>
      </c>
      <c r="IQ8" s="702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4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4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4">
        <f>KB8*JZ8</f>
        <v>0</v>
      </c>
      <c r="KE8" s="850"/>
      <c r="KF8" s="862"/>
      <c r="KG8" s="15">
        <v>1</v>
      </c>
      <c r="KH8" s="92"/>
      <c r="KI8" s="330"/>
      <c r="KJ8" s="278"/>
      <c r="KK8" s="70"/>
      <c r="KL8" s="71"/>
      <c r="KM8" s="544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4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4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4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4">
        <f>LZ8*LX8</f>
        <v>0</v>
      </c>
      <c r="MB8" s="544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4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4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4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4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4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55"/>
      <c r="BQ9" s="696">
        <f t="shared" ref="BQ9:BQ29" si="12">BP9*BN9</f>
        <v>0</v>
      </c>
      <c r="BT9" s="106"/>
      <c r="BU9" s="15">
        <v>2</v>
      </c>
      <c r="BV9" s="278"/>
      <c r="BW9" s="893"/>
      <c r="BX9" s="278"/>
      <c r="BY9" s="1018"/>
      <c r="BZ9" s="659"/>
      <c r="CA9" s="544">
        <f t="shared" ref="CA9:CA28" si="13">BZ9*BX9</f>
        <v>0</v>
      </c>
      <c r="CD9" s="710"/>
      <c r="CE9" s="15">
        <v>2</v>
      </c>
      <c r="CF9" s="278"/>
      <c r="CG9" s="893"/>
      <c r="CH9" s="278"/>
      <c r="CI9" s="756"/>
      <c r="CJ9" s="659"/>
      <c r="CK9" s="544">
        <f t="shared" ref="CK9:CK29" si="14">CJ9*CH9</f>
        <v>0</v>
      </c>
      <c r="CN9" s="94"/>
      <c r="CO9" s="15">
        <v>2</v>
      </c>
      <c r="CP9" s="92"/>
      <c r="CQ9" s="372"/>
      <c r="CR9" s="92"/>
      <c r="CS9" s="374"/>
      <c r="CT9" s="373"/>
      <c r="CU9" s="550">
        <f>CT9*CR9</f>
        <v>0</v>
      </c>
      <c r="CX9" s="94"/>
      <c r="CY9" s="15">
        <v>2</v>
      </c>
      <c r="CZ9" s="92"/>
      <c r="DA9" s="318"/>
      <c r="DB9" s="92"/>
      <c r="DC9" s="95"/>
      <c r="DD9" s="71"/>
      <c r="DE9" s="544">
        <f t="shared" ref="DE9:DE29" si="15">DD9*DB9</f>
        <v>0</v>
      </c>
      <c r="DH9" s="94"/>
      <c r="DI9" s="15">
        <v>2</v>
      </c>
      <c r="DJ9" s="278"/>
      <c r="DK9" s="372"/>
      <c r="DL9" s="278"/>
      <c r="DM9" s="374"/>
      <c r="DN9" s="373"/>
      <c r="DO9" s="550">
        <f t="shared" ref="DO9:DO29" si="16">DN9*DL9</f>
        <v>0</v>
      </c>
      <c r="DR9" s="94"/>
      <c r="DS9" s="15">
        <v>2</v>
      </c>
      <c r="DT9" s="92"/>
      <c r="DU9" s="372"/>
      <c r="DV9" s="92"/>
      <c r="DW9" s="374"/>
      <c r="DX9" s="373"/>
      <c r="DY9" s="544">
        <f t="shared" ref="DY9:DY29" si="17">DX9*DV9</f>
        <v>0</v>
      </c>
      <c r="EB9" s="94"/>
      <c r="EC9" s="15">
        <v>2</v>
      </c>
      <c r="ED9" s="69"/>
      <c r="EE9" s="330"/>
      <c r="EF9" s="92"/>
      <c r="EG9" s="70"/>
      <c r="EH9" s="71"/>
      <c r="EI9" s="544">
        <f t="shared" ref="EI9:EI28" si="18">EH9*EF9</f>
        <v>0</v>
      </c>
      <c r="EL9" s="417"/>
      <c r="EM9" s="15">
        <v>2</v>
      </c>
      <c r="EN9" s="278"/>
      <c r="EO9" s="322"/>
      <c r="EP9" s="278"/>
      <c r="EQ9" s="264"/>
      <c r="ER9" s="265"/>
      <c r="ES9" s="544">
        <f t="shared" ref="ES9:ES29" si="19">ER9*EP9</f>
        <v>0</v>
      </c>
      <c r="EV9" s="94"/>
      <c r="EW9" s="15">
        <v>2</v>
      </c>
      <c r="EX9" s="263"/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/>
      <c r="FI9" s="322"/>
      <c r="FJ9" s="278"/>
      <c r="FK9" s="264"/>
      <c r="FL9" s="265"/>
      <c r="FM9" s="544">
        <f t="shared" ref="FM9:FM29" si="21">FL9*FJ9</f>
        <v>0</v>
      </c>
      <c r="FP9" s="94" t="s">
        <v>41</v>
      </c>
      <c r="FQ9" s="15">
        <v>2</v>
      </c>
      <c r="FR9" s="92"/>
      <c r="FS9" s="318"/>
      <c r="FT9" s="92"/>
      <c r="FU9" s="70"/>
      <c r="FV9" s="71"/>
      <c r="FW9" s="544">
        <f t="shared" ref="FW9:FW29" si="22">FV9*FT9</f>
        <v>0</v>
      </c>
      <c r="FZ9" s="94"/>
      <c r="GA9" s="15">
        <v>2</v>
      </c>
      <c r="GB9" s="263"/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/>
      <c r="GM9" s="318"/>
      <c r="GN9" s="458"/>
      <c r="GO9" s="95"/>
      <c r="GP9" s="71"/>
      <c r="GQ9" s="544">
        <f t="shared" ref="GQ9:GQ29" si="24">GP9*GN9</f>
        <v>0</v>
      </c>
      <c r="GT9" s="94"/>
      <c r="GU9" s="15">
        <v>2</v>
      </c>
      <c r="GV9" s="274"/>
      <c r="GW9" s="322"/>
      <c r="GX9" s="278"/>
      <c r="GY9" s="313"/>
      <c r="GZ9" s="265"/>
      <c r="HA9" s="544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4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4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4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4">
        <f t="shared" ref="IO9:IO29" si="28">IN9*IL9</f>
        <v>0</v>
      </c>
      <c r="IQ9" s="703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4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4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4">
        <f t="shared" ref="KC9:KC28" si="32">KB9*JZ9</f>
        <v>0</v>
      </c>
      <c r="KE9" s="242"/>
      <c r="KF9" s="862"/>
      <c r="KG9" s="15">
        <v>2</v>
      </c>
      <c r="KH9" s="69"/>
      <c r="KI9" s="330"/>
      <c r="KJ9" s="69"/>
      <c r="KK9" s="70"/>
      <c r="KL9" s="71"/>
      <c r="KM9" s="544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4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4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4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4">
        <f t="shared" ref="MA9:MA29" si="37">LZ9*LX9</f>
        <v>0</v>
      </c>
      <c r="MB9" s="544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4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4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4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4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4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55"/>
      <c r="BQ10" s="696">
        <f t="shared" si="12"/>
        <v>0</v>
      </c>
      <c r="BT10" s="106"/>
      <c r="BU10" s="15">
        <v>3</v>
      </c>
      <c r="BV10" s="278"/>
      <c r="BW10" s="893"/>
      <c r="BX10" s="278"/>
      <c r="BY10" s="1018"/>
      <c r="BZ10" s="659"/>
      <c r="CA10" s="544">
        <f t="shared" si="13"/>
        <v>0</v>
      </c>
      <c r="CD10" s="710"/>
      <c r="CE10" s="15">
        <v>3</v>
      </c>
      <c r="CF10" s="278"/>
      <c r="CG10" s="893"/>
      <c r="CH10" s="278"/>
      <c r="CI10" s="756"/>
      <c r="CJ10" s="659"/>
      <c r="CK10" s="544">
        <f t="shared" si="14"/>
        <v>0</v>
      </c>
      <c r="CN10" s="94"/>
      <c r="CO10" s="15">
        <v>3</v>
      </c>
      <c r="CP10" s="92"/>
      <c r="CQ10" s="372"/>
      <c r="CR10" s="92"/>
      <c r="CS10" s="374"/>
      <c r="CT10" s="373"/>
      <c r="CU10" s="550">
        <f t="shared" ref="CU10:CU30" si="48">CT10*CR10</f>
        <v>0</v>
      </c>
      <c r="CX10" s="94"/>
      <c r="CY10" s="15">
        <v>3</v>
      </c>
      <c r="CZ10" s="92"/>
      <c r="DA10" s="318"/>
      <c r="DB10" s="92"/>
      <c r="DC10" s="95"/>
      <c r="DD10" s="71"/>
      <c r="DE10" s="544">
        <f t="shared" si="15"/>
        <v>0</v>
      </c>
      <c r="DH10" s="94"/>
      <c r="DI10" s="15">
        <v>3</v>
      </c>
      <c r="DJ10" s="278"/>
      <c r="DK10" s="372"/>
      <c r="DL10" s="278"/>
      <c r="DM10" s="374"/>
      <c r="DN10" s="373"/>
      <c r="DO10" s="550">
        <f t="shared" si="16"/>
        <v>0</v>
      </c>
      <c r="DR10" s="94"/>
      <c r="DS10" s="15">
        <v>3</v>
      </c>
      <c r="DT10" s="92"/>
      <c r="DU10" s="372"/>
      <c r="DV10" s="92"/>
      <c r="DW10" s="374"/>
      <c r="DX10" s="373"/>
      <c r="DY10" s="544">
        <f t="shared" si="17"/>
        <v>0</v>
      </c>
      <c r="EB10" s="94"/>
      <c r="EC10" s="15">
        <v>3</v>
      </c>
      <c r="ED10" s="69"/>
      <c r="EE10" s="330"/>
      <c r="EF10" s="92"/>
      <c r="EG10" s="70"/>
      <c r="EH10" s="71"/>
      <c r="EI10" s="544">
        <f t="shared" si="18"/>
        <v>0</v>
      </c>
      <c r="EL10" s="417"/>
      <c r="EM10" s="15">
        <v>3</v>
      </c>
      <c r="EN10" s="278"/>
      <c r="EO10" s="322"/>
      <c r="EP10" s="278"/>
      <c r="EQ10" s="264"/>
      <c r="ER10" s="265"/>
      <c r="ES10" s="544">
        <f t="shared" si="19"/>
        <v>0</v>
      </c>
      <c r="EV10" s="94"/>
      <c r="EW10" s="15">
        <v>3</v>
      </c>
      <c r="EX10" s="263"/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/>
      <c r="FI10" s="322"/>
      <c r="FJ10" s="278"/>
      <c r="FK10" s="264"/>
      <c r="FL10" s="265"/>
      <c r="FM10" s="544">
        <f t="shared" si="21"/>
        <v>0</v>
      </c>
      <c r="FP10" s="94"/>
      <c r="FQ10" s="15">
        <v>3</v>
      </c>
      <c r="FR10" s="92"/>
      <c r="FS10" s="318"/>
      <c r="FT10" s="92"/>
      <c r="FU10" s="70"/>
      <c r="FV10" s="71"/>
      <c r="FW10" s="544">
        <f t="shared" si="22"/>
        <v>0</v>
      </c>
      <c r="FZ10" s="94"/>
      <c r="GA10" s="15">
        <v>3</v>
      </c>
      <c r="GB10" s="263"/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/>
      <c r="GM10" s="318"/>
      <c r="GN10" s="458"/>
      <c r="GO10" s="95"/>
      <c r="GP10" s="71"/>
      <c r="GQ10" s="544">
        <f t="shared" si="24"/>
        <v>0</v>
      </c>
      <c r="GT10" s="94"/>
      <c r="GU10" s="15">
        <v>3</v>
      </c>
      <c r="GV10" s="278"/>
      <c r="GW10" s="322"/>
      <c r="GX10" s="278"/>
      <c r="GY10" s="313"/>
      <c r="GZ10" s="265"/>
      <c r="HA10" s="544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4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4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4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4">
        <f t="shared" si="28"/>
        <v>0</v>
      </c>
      <c r="IQ10" s="704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4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4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4">
        <f t="shared" si="32"/>
        <v>0</v>
      </c>
      <c r="KE10" s="242"/>
      <c r="KF10" s="862"/>
      <c r="KG10" s="15">
        <v>3</v>
      </c>
      <c r="KH10" s="69"/>
      <c r="KI10" s="330"/>
      <c r="KJ10" s="69"/>
      <c r="KK10" s="70"/>
      <c r="KL10" s="71"/>
      <c r="KM10" s="544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4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4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4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4">
        <f t="shared" si="37"/>
        <v>0</v>
      </c>
      <c r="MB10" s="544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850"/>
      <c r="L11" s="106"/>
      <c r="M11" s="15">
        <v>4</v>
      </c>
      <c r="N11" s="69">
        <v>906.3</v>
      </c>
      <c r="O11" s="330"/>
      <c r="P11" s="69"/>
      <c r="Q11" s="70"/>
      <c r="R11" s="71"/>
      <c r="S11" s="544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4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4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4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4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55"/>
      <c r="BQ11" s="696">
        <f t="shared" si="12"/>
        <v>0</v>
      </c>
      <c r="BS11" s="61"/>
      <c r="BT11" s="106"/>
      <c r="BU11" s="262">
        <v>4</v>
      </c>
      <c r="BV11" s="278"/>
      <c r="BW11" s="893"/>
      <c r="BX11" s="278"/>
      <c r="BY11" s="1018"/>
      <c r="BZ11" s="659"/>
      <c r="CA11" s="544">
        <f t="shared" si="13"/>
        <v>0</v>
      </c>
      <c r="CC11" s="61"/>
      <c r="CD11" s="710"/>
      <c r="CE11" s="15">
        <v>4</v>
      </c>
      <c r="CF11" s="278"/>
      <c r="CG11" s="893"/>
      <c r="CH11" s="278"/>
      <c r="CI11" s="756"/>
      <c r="CJ11" s="659"/>
      <c r="CK11" s="544">
        <f t="shared" si="14"/>
        <v>0</v>
      </c>
      <c r="CM11" s="61"/>
      <c r="CN11" s="94"/>
      <c r="CO11" s="15">
        <v>4</v>
      </c>
      <c r="CP11" s="92"/>
      <c r="CQ11" s="372"/>
      <c r="CR11" s="92"/>
      <c r="CS11" s="374"/>
      <c r="CT11" s="373"/>
      <c r="CU11" s="550">
        <f t="shared" si="48"/>
        <v>0</v>
      </c>
      <c r="CW11" s="61"/>
      <c r="CX11" s="106"/>
      <c r="CY11" s="15">
        <v>4</v>
      </c>
      <c r="CZ11" s="92"/>
      <c r="DA11" s="318"/>
      <c r="DB11" s="92"/>
      <c r="DC11" s="95"/>
      <c r="DD11" s="71"/>
      <c r="DE11" s="544">
        <f t="shared" si="15"/>
        <v>0</v>
      </c>
      <c r="DG11" s="61"/>
      <c r="DH11" s="106"/>
      <c r="DI11" s="15">
        <v>4</v>
      </c>
      <c r="DJ11" s="278"/>
      <c r="DK11" s="372"/>
      <c r="DL11" s="278"/>
      <c r="DM11" s="374"/>
      <c r="DN11" s="373"/>
      <c r="DO11" s="550">
        <f t="shared" si="16"/>
        <v>0</v>
      </c>
      <c r="DQ11" s="61"/>
      <c r="DR11" s="106"/>
      <c r="DS11" s="15">
        <v>4</v>
      </c>
      <c r="DT11" s="92"/>
      <c r="DU11" s="372"/>
      <c r="DV11" s="92"/>
      <c r="DW11" s="374"/>
      <c r="DX11" s="373"/>
      <c r="DY11" s="544">
        <f t="shared" si="17"/>
        <v>0</v>
      </c>
      <c r="EA11" s="61"/>
      <c r="EB11" s="106"/>
      <c r="EC11" s="15">
        <v>4</v>
      </c>
      <c r="ED11" s="69"/>
      <c r="EE11" s="330"/>
      <c r="EF11" s="69"/>
      <c r="EG11" s="70"/>
      <c r="EH11" s="71"/>
      <c r="EI11" s="544">
        <f t="shared" si="18"/>
        <v>0</v>
      </c>
      <c r="EK11" s="742"/>
      <c r="EL11" s="417"/>
      <c r="EM11" s="15">
        <v>4</v>
      </c>
      <c r="EN11" s="278"/>
      <c r="EO11" s="322"/>
      <c r="EP11" s="278"/>
      <c r="EQ11" s="264"/>
      <c r="ER11" s="265"/>
      <c r="ES11" s="544">
        <f t="shared" si="19"/>
        <v>0</v>
      </c>
      <c r="EU11" s="61"/>
      <c r="EV11" s="106"/>
      <c r="EW11" s="15">
        <v>4</v>
      </c>
      <c r="EX11" s="263"/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/>
      <c r="FI11" s="322"/>
      <c r="FJ11" s="278"/>
      <c r="FK11" s="264"/>
      <c r="FL11" s="265"/>
      <c r="FM11" s="544">
        <f t="shared" si="21"/>
        <v>0</v>
      </c>
      <c r="FO11" s="61"/>
      <c r="FP11" s="106"/>
      <c r="FQ11" s="15">
        <v>4</v>
      </c>
      <c r="FR11" s="92"/>
      <c r="FS11" s="318"/>
      <c r="FT11" s="92"/>
      <c r="FU11" s="70"/>
      <c r="FV11" s="71"/>
      <c r="FW11" s="544">
        <f t="shared" si="22"/>
        <v>0</v>
      </c>
      <c r="FY11" s="61"/>
      <c r="FZ11" s="106"/>
      <c r="GA11" s="15">
        <v>4</v>
      </c>
      <c r="GB11" s="263"/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/>
      <c r="GM11" s="318"/>
      <c r="GN11" s="458"/>
      <c r="GO11" s="95"/>
      <c r="GP11" s="71"/>
      <c r="GQ11" s="544">
        <f t="shared" si="24"/>
        <v>0</v>
      </c>
      <c r="GS11" s="61"/>
      <c r="GT11" s="106"/>
      <c r="GU11" s="15">
        <v>4</v>
      </c>
      <c r="GV11" s="278"/>
      <c r="GW11" s="322"/>
      <c r="GX11" s="278"/>
      <c r="GY11" s="313"/>
      <c r="GZ11" s="265"/>
      <c r="HA11" s="544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4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4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4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4">
        <f t="shared" si="28"/>
        <v>0</v>
      </c>
      <c r="IQ11" s="705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4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4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4">
        <f t="shared" si="32"/>
        <v>0</v>
      </c>
      <c r="KE11" s="850"/>
      <c r="KF11" s="862"/>
      <c r="KG11" s="15">
        <v>4</v>
      </c>
      <c r="KH11" s="69"/>
      <c r="KI11" s="330"/>
      <c r="KJ11" s="69"/>
      <c r="KK11" s="70"/>
      <c r="KL11" s="71"/>
      <c r="KM11" s="544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4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4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4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4">
        <f t="shared" si="37"/>
        <v>0</v>
      </c>
      <c r="MB11" s="544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4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4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4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4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4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55"/>
      <c r="BQ12" s="696">
        <f t="shared" si="12"/>
        <v>0</v>
      </c>
      <c r="BT12" s="106"/>
      <c r="BU12" s="262">
        <v>5</v>
      </c>
      <c r="BV12" s="278"/>
      <c r="BW12" s="893"/>
      <c r="BX12" s="278"/>
      <c r="BY12" s="1018"/>
      <c r="BZ12" s="659"/>
      <c r="CA12" s="544">
        <f t="shared" si="13"/>
        <v>0</v>
      </c>
      <c r="CD12" s="710"/>
      <c r="CE12" s="15">
        <v>5</v>
      </c>
      <c r="CF12" s="278"/>
      <c r="CG12" s="893"/>
      <c r="CH12" s="278"/>
      <c r="CI12" s="756"/>
      <c r="CJ12" s="659"/>
      <c r="CK12" s="544">
        <f t="shared" si="14"/>
        <v>0</v>
      </c>
      <c r="CN12" s="94"/>
      <c r="CO12" s="15">
        <v>5</v>
      </c>
      <c r="CP12" s="92"/>
      <c r="CQ12" s="372"/>
      <c r="CR12" s="92"/>
      <c r="CS12" s="374"/>
      <c r="CT12" s="373"/>
      <c r="CU12" s="550">
        <f t="shared" si="48"/>
        <v>0</v>
      </c>
      <c r="CX12" s="106"/>
      <c r="CY12" s="15">
        <v>5</v>
      </c>
      <c r="CZ12" s="92"/>
      <c r="DA12" s="318"/>
      <c r="DB12" s="92"/>
      <c r="DC12" s="95"/>
      <c r="DD12" s="71"/>
      <c r="DE12" s="544">
        <f t="shared" si="15"/>
        <v>0</v>
      </c>
      <c r="DH12" s="106"/>
      <c r="DI12" s="15">
        <v>5</v>
      </c>
      <c r="DJ12" s="278"/>
      <c r="DK12" s="372"/>
      <c r="DL12" s="278"/>
      <c r="DM12" s="374"/>
      <c r="DN12" s="373"/>
      <c r="DO12" s="550">
        <f t="shared" si="16"/>
        <v>0</v>
      </c>
      <c r="DR12" s="106"/>
      <c r="DS12" s="15">
        <v>5</v>
      </c>
      <c r="DT12" s="92"/>
      <c r="DU12" s="372"/>
      <c r="DV12" s="92"/>
      <c r="DW12" s="374"/>
      <c r="DX12" s="373"/>
      <c r="DY12" s="544">
        <f t="shared" si="17"/>
        <v>0</v>
      </c>
      <c r="EB12" s="106"/>
      <c r="EC12" s="15">
        <v>5</v>
      </c>
      <c r="ED12" s="69"/>
      <c r="EE12" s="330"/>
      <c r="EF12" s="69"/>
      <c r="EG12" s="70"/>
      <c r="EH12" s="71"/>
      <c r="EI12" s="544">
        <f t="shared" si="18"/>
        <v>0</v>
      </c>
      <c r="EL12" s="417"/>
      <c r="EM12" s="15">
        <v>5</v>
      </c>
      <c r="EN12" s="278"/>
      <c r="EO12" s="322"/>
      <c r="EP12" s="278"/>
      <c r="EQ12" s="264"/>
      <c r="ER12" s="265"/>
      <c r="ES12" s="544">
        <f t="shared" si="19"/>
        <v>0</v>
      </c>
      <c r="EV12" s="106"/>
      <c r="EW12" s="15">
        <v>5</v>
      </c>
      <c r="EX12" s="263"/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/>
      <c r="FI12" s="322"/>
      <c r="FJ12" s="278"/>
      <c r="FK12" s="264"/>
      <c r="FL12" s="265"/>
      <c r="FM12" s="544">
        <f t="shared" si="21"/>
        <v>0</v>
      </c>
      <c r="FN12" s="75" t="s">
        <v>41</v>
      </c>
      <c r="FP12" s="106"/>
      <c r="FQ12" s="15">
        <v>5</v>
      </c>
      <c r="FR12" s="92"/>
      <c r="FS12" s="318"/>
      <c r="FT12" s="92"/>
      <c r="FU12" s="70"/>
      <c r="FV12" s="71"/>
      <c r="FW12" s="544">
        <f t="shared" si="22"/>
        <v>0</v>
      </c>
      <c r="FZ12" s="106"/>
      <c r="GA12" s="15">
        <v>5</v>
      </c>
      <c r="GB12" s="263"/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/>
      <c r="GM12" s="318"/>
      <c r="GN12" s="458"/>
      <c r="GO12" s="95"/>
      <c r="GP12" s="71"/>
      <c r="GQ12" s="544">
        <f t="shared" si="24"/>
        <v>0</v>
      </c>
      <c r="GT12" s="106"/>
      <c r="GU12" s="15">
        <v>5</v>
      </c>
      <c r="GV12" s="278"/>
      <c r="GW12" s="322"/>
      <c r="GX12" s="278"/>
      <c r="GY12" s="313"/>
      <c r="GZ12" s="265"/>
      <c r="HA12" s="544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4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4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4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4">
        <f t="shared" si="28"/>
        <v>0</v>
      </c>
      <c r="IQ12" s="704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4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4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4">
        <f t="shared" si="32"/>
        <v>0</v>
      </c>
      <c r="KE12" s="242"/>
      <c r="KF12" s="862"/>
      <c r="KG12" s="15">
        <v>5</v>
      </c>
      <c r="KH12" s="69"/>
      <c r="KI12" s="330"/>
      <c r="KJ12" s="69"/>
      <c r="KK12" s="70"/>
      <c r="KL12" s="71"/>
      <c r="KM12" s="544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4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4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4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4">
        <f t="shared" si="37"/>
        <v>0</v>
      </c>
      <c r="MB12" s="544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4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4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4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4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4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55"/>
      <c r="BQ13" s="696">
        <f t="shared" si="12"/>
        <v>0</v>
      </c>
      <c r="BT13" s="106"/>
      <c r="BU13" s="262">
        <v>6</v>
      </c>
      <c r="BV13" s="278"/>
      <c r="BW13" s="893"/>
      <c r="BX13" s="278"/>
      <c r="BY13" s="1018"/>
      <c r="BZ13" s="659"/>
      <c r="CA13" s="544">
        <f t="shared" si="13"/>
        <v>0</v>
      </c>
      <c r="CD13" s="710"/>
      <c r="CE13" s="15">
        <v>6</v>
      </c>
      <c r="CF13" s="278"/>
      <c r="CG13" s="893"/>
      <c r="CH13" s="278"/>
      <c r="CI13" s="756"/>
      <c r="CJ13" s="659"/>
      <c r="CK13" s="544">
        <f t="shared" si="14"/>
        <v>0</v>
      </c>
      <c r="CN13" s="94"/>
      <c r="CO13" s="15">
        <v>6</v>
      </c>
      <c r="CP13" s="92"/>
      <c r="CQ13" s="372"/>
      <c r="CR13" s="92"/>
      <c r="CS13" s="374"/>
      <c r="CT13" s="373"/>
      <c r="CU13" s="550">
        <f t="shared" si="48"/>
        <v>0</v>
      </c>
      <c r="CX13" s="106"/>
      <c r="CY13" s="15">
        <v>6</v>
      </c>
      <c r="CZ13" s="92"/>
      <c r="DA13" s="318"/>
      <c r="DB13" s="92"/>
      <c r="DC13" s="95"/>
      <c r="DD13" s="71"/>
      <c r="DE13" s="544">
        <f t="shared" si="15"/>
        <v>0</v>
      </c>
      <c r="DH13" s="106"/>
      <c r="DI13" s="15">
        <v>6</v>
      </c>
      <c r="DJ13" s="278"/>
      <c r="DK13" s="372"/>
      <c r="DL13" s="278"/>
      <c r="DM13" s="374"/>
      <c r="DN13" s="373"/>
      <c r="DO13" s="550">
        <f t="shared" si="16"/>
        <v>0</v>
      </c>
      <c r="DR13" s="106"/>
      <c r="DS13" s="15">
        <v>6</v>
      </c>
      <c r="DT13" s="92"/>
      <c r="DU13" s="372"/>
      <c r="DV13" s="92"/>
      <c r="DW13" s="374"/>
      <c r="DX13" s="373"/>
      <c r="DY13" s="544">
        <f t="shared" si="17"/>
        <v>0</v>
      </c>
      <c r="EB13" s="106"/>
      <c r="EC13" s="15">
        <v>6</v>
      </c>
      <c r="ED13" s="69"/>
      <c r="EE13" s="330"/>
      <c r="EF13" s="69"/>
      <c r="EG13" s="70"/>
      <c r="EH13" s="71"/>
      <c r="EI13" s="544">
        <f t="shared" si="18"/>
        <v>0</v>
      </c>
      <c r="EL13" s="417"/>
      <c r="EM13" s="15">
        <v>6</v>
      </c>
      <c r="EN13" s="278"/>
      <c r="EO13" s="322"/>
      <c r="EP13" s="278"/>
      <c r="EQ13" s="264"/>
      <c r="ER13" s="265"/>
      <c r="ES13" s="544">
        <f t="shared" si="19"/>
        <v>0</v>
      </c>
      <c r="EV13" s="106"/>
      <c r="EW13" s="15">
        <v>6</v>
      </c>
      <c r="EX13" s="263"/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/>
      <c r="FI13" s="322"/>
      <c r="FJ13" s="278"/>
      <c r="FK13" s="264"/>
      <c r="FL13" s="265"/>
      <c r="FM13" s="544">
        <f t="shared" si="21"/>
        <v>0</v>
      </c>
      <c r="FP13" s="106"/>
      <c r="FQ13" s="15">
        <v>6</v>
      </c>
      <c r="FR13" s="92"/>
      <c r="FS13" s="318"/>
      <c r="FT13" s="92"/>
      <c r="FU13" s="70"/>
      <c r="FV13" s="71"/>
      <c r="FW13" s="544">
        <f t="shared" si="22"/>
        <v>0</v>
      </c>
      <c r="FZ13" s="106"/>
      <c r="GA13" s="15">
        <v>6</v>
      </c>
      <c r="GB13" s="69"/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/>
      <c r="GM13" s="318"/>
      <c r="GN13" s="458"/>
      <c r="GO13" s="95"/>
      <c r="GP13" s="71"/>
      <c r="GQ13" s="544">
        <f t="shared" si="24"/>
        <v>0</v>
      </c>
      <c r="GT13" s="106"/>
      <c r="GU13" s="15">
        <v>6</v>
      </c>
      <c r="GV13" s="278"/>
      <c r="GW13" s="322"/>
      <c r="GX13" s="278"/>
      <c r="GY13" s="313"/>
      <c r="GZ13" s="265"/>
      <c r="HA13" s="544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4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4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4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4">
        <f t="shared" si="28"/>
        <v>0</v>
      </c>
      <c r="IQ13" s="704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4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4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4">
        <f t="shared" si="32"/>
        <v>0</v>
      </c>
      <c r="KE13" s="242"/>
      <c r="KF13" s="862"/>
      <c r="KG13" s="15">
        <v>6</v>
      </c>
      <c r="KH13" s="69"/>
      <c r="KI13" s="330"/>
      <c r="KJ13" s="69"/>
      <c r="KK13" s="70"/>
      <c r="KL13" s="71"/>
      <c r="KM13" s="544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4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4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4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4">
        <f t="shared" si="37"/>
        <v>0</v>
      </c>
      <c r="MB13" s="544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4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4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4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4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4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55"/>
      <c r="BQ14" s="696">
        <f t="shared" si="12"/>
        <v>0</v>
      </c>
      <c r="BT14" s="106"/>
      <c r="BU14" s="262">
        <v>7</v>
      </c>
      <c r="BV14" s="278"/>
      <c r="BW14" s="893"/>
      <c r="BX14" s="278"/>
      <c r="BY14" s="1018"/>
      <c r="BZ14" s="659"/>
      <c r="CA14" s="544">
        <f t="shared" si="13"/>
        <v>0</v>
      </c>
      <c r="CD14" s="710"/>
      <c r="CE14" s="15">
        <v>7</v>
      </c>
      <c r="CF14" s="278"/>
      <c r="CG14" s="893"/>
      <c r="CH14" s="278"/>
      <c r="CI14" s="756"/>
      <c r="CJ14" s="659"/>
      <c r="CK14" s="544">
        <f t="shared" si="14"/>
        <v>0</v>
      </c>
      <c r="CN14" s="94"/>
      <c r="CO14" s="15">
        <v>7</v>
      </c>
      <c r="CP14" s="92"/>
      <c r="CQ14" s="372"/>
      <c r="CR14" s="92"/>
      <c r="CS14" s="374"/>
      <c r="CT14" s="373"/>
      <c r="CU14" s="550">
        <f t="shared" si="48"/>
        <v>0</v>
      </c>
      <c r="CX14" s="106"/>
      <c r="CY14" s="15">
        <v>7</v>
      </c>
      <c r="CZ14" s="92"/>
      <c r="DA14" s="318"/>
      <c r="DB14" s="92"/>
      <c r="DC14" s="95"/>
      <c r="DD14" s="71"/>
      <c r="DE14" s="544">
        <f t="shared" si="15"/>
        <v>0</v>
      </c>
      <c r="DH14" s="106"/>
      <c r="DI14" s="15">
        <v>7</v>
      </c>
      <c r="DJ14" s="278"/>
      <c r="DK14" s="372"/>
      <c r="DL14" s="278"/>
      <c r="DM14" s="374"/>
      <c r="DN14" s="373"/>
      <c r="DO14" s="550">
        <f t="shared" si="16"/>
        <v>0</v>
      </c>
      <c r="DR14" s="106"/>
      <c r="DS14" s="15">
        <v>7</v>
      </c>
      <c r="DT14" s="92"/>
      <c r="DU14" s="372"/>
      <c r="DV14" s="92"/>
      <c r="DW14" s="374"/>
      <c r="DX14" s="373"/>
      <c r="DY14" s="544">
        <f t="shared" si="17"/>
        <v>0</v>
      </c>
      <c r="EB14" s="106"/>
      <c r="EC14" s="15">
        <v>7</v>
      </c>
      <c r="ED14" s="69"/>
      <c r="EE14" s="330"/>
      <c r="EF14" s="69"/>
      <c r="EG14" s="70"/>
      <c r="EH14" s="71"/>
      <c r="EI14" s="544">
        <f t="shared" si="18"/>
        <v>0</v>
      </c>
      <c r="EL14" s="417"/>
      <c r="EM14" s="15">
        <v>7</v>
      </c>
      <c r="EN14" s="278"/>
      <c r="EO14" s="322"/>
      <c r="EP14" s="278"/>
      <c r="EQ14" s="264"/>
      <c r="ER14" s="265"/>
      <c r="ES14" s="544">
        <f t="shared" si="19"/>
        <v>0</v>
      </c>
      <c r="EV14" s="106"/>
      <c r="EW14" s="15">
        <v>7</v>
      </c>
      <c r="EX14" s="263"/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/>
      <c r="FI14" s="322"/>
      <c r="FJ14" s="278"/>
      <c r="FK14" s="264"/>
      <c r="FL14" s="265"/>
      <c r="FM14" s="544">
        <f t="shared" si="21"/>
        <v>0</v>
      </c>
      <c r="FP14" s="106"/>
      <c r="FQ14" s="15">
        <v>7</v>
      </c>
      <c r="FR14" s="92"/>
      <c r="FS14" s="318"/>
      <c r="FT14" s="92"/>
      <c r="FU14" s="70"/>
      <c r="FV14" s="71"/>
      <c r="FW14" s="544">
        <f t="shared" si="22"/>
        <v>0</v>
      </c>
      <c r="FZ14" s="106"/>
      <c r="GA14" s="15">
        <v>7</v>
      </c>
      <c r="GB14" s="69"/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/>
      <c r="GM14" s="318"/>
      <c r="GN14" s="458"/>
      <c r="GO14" s="95"/>
      <c r="GP14" s="71"/>
      <c r="GQ14" s="544">
        <f t="shared" si="24"/>
        <v>0</v>
      </c>
      <c r="GT14" s="106"/>
      <c r="GU14" s="15">
        <v>7</v>
      </c>
      <c r="GV14" s="278"/>
      <c r="GW14" s="322"/>
      <c r="GX14" s="278"/>
      <c r="GY14" s="313"/>
      <c r="GZ14" s="265"/>
      <c r="HA14" s="544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4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4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4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4">
        <f t="shared" si="28"/>
        <v>0</v>
      </c>
      <c r="IQ14" s="701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4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4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4">
        <f t="shared" si="32"/>
        <v>0</v>
      </c>
      <c r="KE14" s="242"/>
      <c r="KF14" s="862"/>
      <c r="KG14" s="15">
        <v>7</v>
      </c>
      <c r="KH14" s="69"/>
      <c r="KI14" s="330"/>
      <c r="KJ14" s="69"/>
      <c r="KK14" s="70"/>
      <c r="KL14" s="71"/>
      <c r="KM14" s="544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4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4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4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4">
        <f t="shared" si="37"/>
        <v>0</v>
      </c>
      <c r="MB14" s="544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4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4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4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4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4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55"/>
      <c r="BQ15" s="696">
        <f t="shared" si="12"/>
        <v>0</v>
      </c>
      <c r="BT15" s="106"/>
      <c r="BU15" s="262">
        <v>8</v>
      </c>
      <c r="BV15" s="278"/>
      <c r="BW15" s="893"/>
      <c r="BX15" s="278"/>
      <c r="BY15" s="1018"/>
      <c r="BZ15" s="659"/>
      <c r="CA15" s="544">
        <f t="shared" si="13"/>
        <v>0</v>
      </c>
      <c r="CD15" s="710"/>
      <c r="CE15" s="15">
        <v>8</v>
      </c>
      <c r="CF15" s="278"/>
      <c r="CG15" s="893"/>
      <c r="CH15" s="278"/>
      <c r="CI15" s="756"/>
      <c r="CJ15" s="659"/>
      <c r="CK15" s="544">
        <f t="shared" si="14"/>
        <v>0</v>
      </c>
      <c r="CN15" s="94"/>
      <c r="CO15" s="15">
        <v>8</v>
      </c>
      <c r="CP15" s="92"/>
      <c r="CQ15" s="372"/>
      <c r="CR15" s="92"/>
      <c r="CS15" s="374"/>
      <c r="CT15" s="373"/>
      <c r="CU15" s="550">
        <f t="shared" si="48"/>
        <v>0</v>
      </c>
      <c r="CX15" s="106"/>
      <c r="CY15" s="15">
        <v>8</v>
      </c>
      <c r="CZ15" s="92"/>
      <c r="DA15" s="318"/>
      <c r="DB15" s="92"/>
      <c r="DC15" s="95"/>
      <c r="DD15" s="71"/>
      <c r="DE15" s="544">
        <f t="shared" si="15"/>
        <v>0</v>
      </c>
      <c r="DH15" s="106"/>
      <c r="DI15" s="15">
        <v>8</v>
      </c>
      <c r="DJ15" s="278"/>
      <c r="DK15" s="372"/>
      <c r="DL15" s="278"/>
      <c r="DM15" s="374"/>
      <c r="DN15" s="373"/>
      <c r="DO15" s="550">
        <f t="shared" si="16"/>
        <v>0</v>
      </c>
      <c r="DR15" s="106"/>
      <c r="DS15" s="15">
        <v>8</v>
      </c>
      <c r="DT15" s="92"/>
      <c r="DU15" s="372"/>
      <c r="DV15" s="92"/>
      <c r="DW15" s="374"/>
      <c r="DX15" s="373"/>
      <c r="DY15" s="544">
        <f t="shared" si="17"/>
        <v>0</v>
      </c>
      <c r="EB15" s="106"/>
      <c r="EC15" s="15">
        <v>8</v>
      </c>
      <c r="ED15" s="69"/>
      <c r="EE15" s="330"/>
      <c r="EF15" s="69"/>
      <c r="EG15" s="70"/>
      <c r="EH15" s="71"/>
      <c r="EI15" s="544">
        <f t="shared" si="18"/>
        <v>0</v>
      </c>
      <c r="EL15" s="417"/>
      <c r="EM15" s="15">
        <v>8</v>
      </c>
      <c r="EN15" s="278"/>
      <c r="EO15" s="322"/>
      <c r="EP15" s="278"/>
      <c r="EQ15" s="264"/>
      <c r="ER15" s="265"/>
      <c r="ES15" s="544">
        <f t="shared" si="19"/>
        <v>0</v>
      </c>
      <c r="EV15" s="106"/>
      <c r="EW15" s="15">
        <v>8</v>
      </c>
      <c r="EX15" s="263"/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/>
      <c r="FI15" s="322"/>
      <c r="FJ15" s="278"/>
      <c r="FK15" s="264"/>
      <c r="FL15" s="265"/>
      <c r="FM15" s="544">
        <f t="shared" si="21"/>
        <v>0</v>
      </c>
      <c r="FP15" s="106"/>
      <c r="FQ15" s="15">
        <v>8</v>
      </c>
      <c r="FR15" s="92"/>
      <c r="FS15" s="318"/>
      <c r="FT15" s="92"/>
      <c r="FU15" s="70"/>
      <c r="FV15" s="71"/>
      <c r="FW15" s="544">
        <f t="shared" si="22"/>
        <v>0</v>
      </c>
      <c r="FZ15" s="106"/>
      <c r="GA15" s="15">
        <v>8</v>
      </c>
      <c r="GB15" s="69"/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/>
      <c r="GM15" s="318"/>
      <c r="GN15" s="458"/>
      <c r="GO15" s="95"/>
      <c r="GP15" s="71"/>
      <c r="GQ15" s="544">
        <f t="shared" si="24"/>
        <v>0</v>
      </c>
      <c r="GT15" s="106"/>
      <c r="GU15" s="15">
        <v>8</v>
      </c>
      <c r="GV15" s="278"/>
      <c r="GW15" s="322"/>
      <c r="GX15" s="278"/>
      <c r="GY15" s="313"/>
      <c r="GZ15" s="265"/>
      <c r="HA15" s="544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4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4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4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4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4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4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4">
        <f t="shared" si="32"/>
        <v>0</v>
      </c>
      <c r="KE15" s="242"/>
      <c r="KF15" s="862"/>
      <c r="KG15" s="15">
        <v>8</v>
      </c>
      <c r="KH15" s="69"/>
      <c r="KI15" s="330"/>
      <c r="KJ15" s="69"/>
      <c r="KK15" s="70"/>
      <c r="KL15" s="71"/>
      <c r="KM15" s="544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4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4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4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4">
        <f t="shared" si="37"/>
        <v>0</v>
      </c>
      <c r="MB15" s="544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4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4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4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4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4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55"/>
      <c r="BQ16" s="696">
        <f t="shared" si="12"/>
        <v>0</v>
      </c>
      <c r="BT16" s="106"/>
      <c r="BU16" s="262">
        <v>9</v>
      </c>
      <c r="BV16" s="278"/>
      <c r="BW16" s="893"/>
      <c r="BX16" s="278"/>
      <c r="BY16" s="1018"/>
      <c r="BZ16" s="659"/>
      <c r="CA16" s="544">
        <f t="shared" si="13"/>
        <v>0</v>
      </c>
      <c r="CD16" s="710"/>
      <c r="CE16" s="15">
        <v>9</v>
      </c>
      <c r="CF16" s="278"/>
      <c r="CG16" s="893"/>
      <c r="CH16" s="278"/>
      <c r="CI16" s="756"/>
      <c r="CJ16" s="659"/>
      <c r="CK16" s="544">
        <f t="shared" si="14"/>
        <v>0</v>
      </c>
      <c r="CN16" s="94"/>
      <c r="CO16" s="15">
        <v>9</v>
      </c>
      <c r="CP16" s="92"/>
      <c r="CQ16" s="372"/>
      <c r="CR16" s="92"/>
      <c r="CS16" s="374"/>
      <c r="CT16" s="373"/>
      <c r="CU16" s="550">
        <f t="shared" si="48"/>
        <v>0</v>
      </c>
      <c r="CX16" s="106"/>
      <c r="CY16" s="15">
        <v>9</v>
      </c>
      <c r="CZ16" s="92"/>
      <c r="DA16" s="318"/>
      <c r="DB16" s="92"/>
      <c r="DC16" s="95"/>
      <c r="DD16" s="71"/>
      <c r="DE16" s="544">
        <f t="shared" si="15"/>
        <v>0</v>
      </c>
      <c r="DH16" s="106"/>
      <c r="DI16" s="15">
        <v>9</v>
      </c>
      <c r="DJ16" s="278"/>
      <c r="DK16" s="372"/>
      <c r="DL16" s="278"/>
      <c r="DM16" s="374"/>
      <c r="DN16" s="373"/>
      <c r="DO16" s="550">
        <f t="shared" si="16"/>
        <v>0</v>
      </c>
      <c r="DR16" s="106"/>
      <c r="DS16" s="15">
        <v>9</v>
      </c>
      <c r="DT16" s="92"/>
      <c r="DU16" s="372"/>
      <c r="DV16" s="92"/>
      <c r="DW16" s="374"/>
      <c r="DX16" s="373"/>
      <c r="DY16" s="544">
        <f t="shared" si="17"/>
        <v>0</v>
      </c>
      <c r="EB16" s="106"/>
      <c r="EC16" s="15">
        <v>9</v>
      </c>
      <c r="ED16" s="69"/>
      <c r="EE16" s="330"/>
      <c r="EF16" s="69"/>
      <c r="EG16" s="70"/>
      <c r="EH16" s="71"/>
      <c r="EI16" s="544">
        <f t="shared" si="18"/>
        <v>0</v>
      </c>
      <c r="EL16" s="417"/>
      <c r="EM16" s="15">
        <v>9</v>
      </c>
      <c r="EN16" s="278"/>
      <c r="EO16" s="322"/>
      <c r="EP16" s="278"/>
      <c r="EQ16" s="264"/>
      <c r="ER16" s="265"/>
      <c r="ES16" s="544">
        <f t="shared" si="19"/>
        <v>0</v>
      </c>
      <c r="EV16" s="106"/>
      <c r="EW16" s="15">
        <v>9</v>
      </c>
      <c r="EX16" s="263"/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/>
      <c r="FI16" s="322"/>
      <c r="FJ16" s="278"/>
      <c r="FK16" s="264"/>
      <c r="FL16" s="265"/>
      <c r="FM16" s="544">
        <f t="shared" si="21"/>
        <v>0</v>
      </c>
      <c r="FP16" s="106"/>
      <c r="FQ16" s="15">
        <v>9</v>
      </c>
      <c r="FR16" s="92"/>
      <c r="FS16" s="318"/>
      <c r="FT16" s="92"/>
      <c r="FU16" s="70"/>
      <c r="FV16" s="71"/>
      <c r="FW16" s="544">
        <f t="shared" si="22"/>
        <v>0</v>
      </c>
      <c r="FZ16" s="106"/>
      <c r="GA16" s="15">
        <v>9</v>
      </c>
      <c r="GB16" s="69"/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/>
      <c r="GM16" s="318"/>
      <c r="GN16" s="458"/>
      <c r="GO16" s="95"/>
      <c r="GP16" s="71"/>
      <c r="GQ16" s="544">
        <f t="shared" si="24"/>
        <v>0</v>
      </c>
      <c r="GT16" s="106"/>
      <c r="GU16" s="15">
        <v>9</v>
      </c>
      <c r="GV16" s="278"/>
      <c r="GW16" s="322"/>
      <c r="GX16" s="278"/>
      <c r="GY16" s="313"/>
      <c r="GZ16" s="265"/>
      <c r="HA16" s="544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4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4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4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4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4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4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4">
        <f t="shared" si="32"/>
        <v>0</v>
      </c>
      <c r="KE16" s="242"/>
      <c r="KF16" s="862"/>
      <c r="KG16" s="15">
        <v>9</v>
      </c>
      <c r="KH16" s="69"/>
      <c r="KI16" s="330"/>
      <c r="KJ16" s="69"/>
      <c r="KK16" s="70"/>
      <c r="KL16" s="71"/>
      <c r="KM16" s="544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4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4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4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4">
        <f t="shared" si="37"/>
        <v>0</v>
      </c>
      <c r="MB16" s="544"/>
      <c r="MD16" s="106"/>
      <c r="ME16" s="15">
        <v>9</v>
      </c>
      <c r="MF16" s="381"/>
      <c r="MG16" s="318"/>
      <c r="MH16" s="890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4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4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4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4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4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55"/>
      <c r="BQ17" s="696">
        <f t="shared" si="12"/>
        <v>0</v>
      </c>
      <c r="BT17" s="106"/>
      <c r="BU17" s="262">
        <v>10</v>
      </c>
      <c r="BV17" s="263"/>
      <c r="BW17" s="893"/>
      <c r="BX17" s="278"/>
      <c r="BY17" s="1018"/>
      <c r="BZ17" s="659"/>
      <c r="CA17" s="544">
        <f t="shared" si="13"/>
        <v>0</v>
      </c>
      <c r="CD17" s="710"/>
      <c r="CE17" s="15">
        <v>10</v>
      </c>
      <c r="CF17" s="278"/>
      <c r="CG17" s="893"/>
      <c r="CH17" s="278"/>
      <c r="CI17" s="756"/>
      <c r="CJ17" s="659"/>
      <c r="CK17" s="544">
        <f t="shared" si="14"/>
        <v>0</v>
      </c>
      <c r="CN17" s="94"/>
      <c r="CO17" s="15">
        <v>10</v>
      </c>
      <c r="CP17" s="92"/>
      <c r="CQ17" s="372"/>
      <c r="CR17" s="92"/>
      <c r="CS17" s="374"/>
      <c r="CT17" s="373"/>
      <c r="CU17" s="550">
        <f t="shared" si="48"/>
        <v>0</v>
      </c>
      <c r="CX17" s="106"/>
      <c r="CY17" s="15">
        <v>10</v>
      </c>
      <c r="CZ17" s="92"/>
      <c r="DA17" s="318"/>
      <c r="DB17" s="92"/>
      <c r="DC17" s="95"/>
      <c r="DD17" s="71"/>
      <c r="DE17" s="544">
        <f t="shared" si="15"/>
        <v>0</v>
      </c>
      <c r="DH17" s="106"/>
      <c r="DI17" s="15">
        <v>10</v>
      </c>
      <c r="DJ17" s="263"/>
      <c r="DK17" s="372"/>
      <c r="DL17" s="263"/>
      <c r="DM17" s="374"/>
      <c r="DN17" s="373"/>
      <c r="DO17" s="550">
        <f t="shared" si="16"/>
        <v>0</v>
      </c>
      <c r="DR17" s="106"/>
      <c r="DS17" s="15">
        <v>10</v>
      </c>
      <c r="DT17" s="69"/>
      <c r="DU17" s="372"/>
      <c r="DV17" s="69"/>
      <c r="DW17" s="374"/>
      <c r="DX17" s="373"/>
      <c r="DY17" s="544">
        <f t="shared" si="17"/>
        <v>0</v>
      </c>
      <c r="EB17" s="106"/>
      <c r="EC17" s="15">
        <v>10</v>
      </c>
      <c r="ED17" s="69"/>
      <c r="EE17" s="330"/>
      <c r="EF17" s="69"/>
      <c r="EG17" s="70"/>
      <c r="EH17" s="71"/>
      <c r="EI17" s="544">
        <f t="shared" si="18"/>
        <v>0</v>
      </c>
      <c r="EL17" s="106"/>
      <c r="EM17" s="15">
        <v>10</v>
      </c>
      <c r="EN17" s="278"/>
      <c r="EO17" s="322"/>
      <c r="EP17" s="278"/>
      <c r="EQ17" s="264"/>
      <c r="ER17" s="265"/>
      <c r="ES17" s="544">
        <f t="shared" si="19"/>
        <v>0</v>
      </c>
      <c r="EV17" s="106"/>
      <c r="EW17" s="15">
        <v>10</v>
      </c>
      <c r="EX17" s="263"/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/>
      <c r="FI17" s="322"/>
      <c r="FJ17" s="278"/>
      <c r="FK17" s="264"/>
      <c r="FL17" s="265"/>
      <c r="FM17" s="544">
        <f t="shared" si="21"/>
        <v>0</v>
      </c>
      <c r="FP17" s="106"/>
      <c r="FQ17" s="15">
        <v>10</v>
      </c>
      <c r="FR17" s="92"/>
      <c r="FS17" s="318"/>
      <c r="FT17" s="92"/>
      <c r="FU17" s="70"/>
      <c r="FV17" s="71"/>
      <c r="FW17" s="544">
        <f t="shared" si="22"/>
        <v>0</v>
      </c>
      <c r="FZ17" s="106"/>
      <c r="GA17" s="15">
        <v>10</v>
      </c>
      <c r="GB17" s="69"/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/>
      <c r="GM17" s="318"/>
      <c r="GN17" s="458"/>
      <c r="GO17" s="95"/>
      <c r="GP17" s="71"/>
      <c r="GQ17" s="544">
        <f t="shared" si="24"/>
        <v>0</v>
      </c>
      <c r="GT17" s="106"/>
      <c r="GU17" s="15">
        <v>10</v>
      </c>
      <c r="GV17" s="278"/>
      <c r="GW17" s="322"/>
      <c r="GX17" s="278"/>
      <c r="GY17" s="313"/>
      <c r="GZ17" s="265"/>
      <c r="HA17" s="544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4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4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4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4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4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4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4">
        <f t="shared" si="32"/>
        <v>0</v>
      </c>
      <c r="KE17" s="242"/>
      <c r="KF17" s="862"/>
      <c r="KG17" s="15">
        <v>10</v>
      </c>
      <c r="KH17" s="69"/>
      <c r="KI17" s="330"/>
      <c r="KJ17" s="69"/>
      <c r="KK17" s="70"/>
      <c r="KL17" s="71"/>
      <c r="KM17" s="544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4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4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4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4">
        <f t="shared" si="37"/>
        <v>0</v>
      </c>
      <c r="MB17" s="544"/>
      <c r="MD17" s="106"/>
      <c r="ME17" s="15">
        <v>10</v>
      </c>
      <c r="MF17" s="381"/>
      <c r="MG17" s="318"/>
      <c r="MH17" s="890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4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4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4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4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4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55"/>
      <c r="BQ18" s="696">
        <f t="shared" si="12"/>
        <v>0</v>
      </c>
      <c r="BT18" s="106"/>
      <c r="BU18" s="262">
        <v>11</v>
      </c>
      <c r="BV18" s="278"/>
      <c r="BW18" s="893"/>
      <c r="BX18" s="278"/>
      <c r="BY18" s="1018"/>
      <c r="BZ18" s="659"/>
      <c r="CA18" s="544">
        <f t="shared" si="13"/>
        <v>0</v>
      </c>
      <c r="CD18" s="710"/>
      <c r="CE18" s="15">
        <v>11</v>
      </c>
      <c r="CF18" s="263"/>
      <c r="CG18" s="893"/>
      <c r="CH18" s="278"/>
      <c r="CI18" s="756"/>
      <c r="CJ18" s="659"/>
      <c r="CK18" s="544">
        <f t="shared" si="14"/>
        <v>0</v>
      </c>
      <c r="CN18" s="94"/>
      <c r="CO18" s="15">
        <v>11</v>
      </c>
      <c r="CP18" s="69"/>
      <c r="CQ18" s="372"/>
      <c r="CR18" s="69"/>
      <c r="CS18" s="374"/>
      <c r="CT18" s="373"/>
      <c r="CU18" s="550">
        <f t="shared" si="48"/>
        <v>0</v>
      </c>
      <c r="CX18" s="106"/>
      <c r="CY18" s="15">
        <v>11</v>
      </c>
      <c r="CZ18" s="92"/>
      <c r="DA18" s="318"/>
      <c r="DB18" s="92"/>
      <c r="DC18" s="95"/>
      <c r="DD18" s="71"/>
      <c r="DE18" s="544">
        <f t="shared" si="15"/>
        <v>0</v>
      </c>
      <c r="DH18" s="106"/>
      <c r="DI18" s="15">
        <v>11</v>
      </c>
      <c r="DJ18" s="278"/>
      <c r="DK18" s="372"/>
      <c r="DL18" s="278"/>
      <c r="DM18" s="374"/>
      <c r="DN18" s="373"/>
      <c r="DO18" s="550">
        <f t="shared" si="16"/>
        <v>0</v>
      </c>
      <c r="DR18" s="106"/>
      <c r="DS18" s="15">
        <v>11</v>
      </c>
      <c r="DT18" s="92"/>
      <c r="DU18" s="372"/>
      <c r="DV18" s="92"/>
      <c r="DW18" s="374"/>
      <c r="DX18" s="373"/>
      <c r="DY18" s="544">
        <f t="shared" si="17"/>
        <v>0</v>
      </c>
      <c r="EB18" s="106"/>
      <c r="EC18" s="15">
        <v>11</v>
      </c>
      <c r="ED18" s="69"/>
      <c r="EE18" s="330"/>
      <c r="EF18" s="69"/>
      <c r="EG18" s="70"/>
      <c r="EH18" s="71"/>
      <c r="EI18" s="544">
        <f t="shared" si="18"/>
        <v>0</v>
      </c>
      <c r="EL18" s="106"/>
      <c r="EM18" s="15">
        <v>11</v>
      </c>
      <c r="EN18" s="278"/>
      <c r="EO18" s="322"/>
      <c r="EP18" s="278"/>
      <c r="EQ18" s="264"/>
      <c r="ER18" s="265"/>
      <c r="ES18" s="544">
        <f t="shared" si="19"/>
        <v>0</v>
      </c>
      <c r="EV18" s="106"/>
      <c r="EW18" s="15">
        <v>11</v>
      </c>
      <c r="EX18" s="263"/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/>
      <c r="FI18" s="322"/>
      <c r="FJ18" s="278"/>
      <c r="FK18" s="264"/>
      <c r="FL18" s="265"/>
      <c r="FM18" s="544">
        <f t="shared" si="21"/>
        <v>0</v>
      </c>
      <c r="FP18" s="106"/>
      <c r="FQ18" s="15">
        <v>11</v>
      </c>
      <c r="FR18" s="92"/>
      <c r="FS18" s="318"/>
      <c r="FT18" s="92"/>
      <c r="FU18" s="70"/>
      <c r="FV18" s="71"/>
      <c r="FW18" s="544">
        <f t="shared" si="22"/>
        <v>0</v>
      </c>
      <c r="FX18" s="71"/>
      <c r="FZ18" s="106"/>
      <c r="GA18" s="15">
        <v>11</v>
      </c>
      <c r="GB18" s="69"/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/>
      <c r="GM18" s="318"/>
      <c r="GN18" s="458"/>
      <c r="GO18" s="95"/>
      <c r="GP18" s="71"/>
      <c r="GQ18" s="544">
        <f t="shared" si="24"/>
        <v>0</v>
      </c>
      <c r="GT18" s="106"/>
      <c r="GU18" s="15">
        <v>11</v>
      </c>
      <c r="GV18" s="278"/>
      <c r="GW18" s="322"/>
      <c r="GX18" s="278"/>
      <c r="GY18" s="313"/>
      <c r="GZ18" s="265"/>
      <c r="HA18" s="544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4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4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4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4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4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4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4">
        <f t="shared" si="32"/>
        <v>0</v>
      </c>
      <c r="KE18" s="242"/>
      <c r="KF18" s="862"/>
      <c r="KG18" s="15">
        <v>11</v>
      </c>
      <c r="KH18" s="69"/>
      <c r="KI18" s="330"/>
      <c r="KJ18" s="69"/>
      <c r="KK18" s="70"/>
      <c r="KL18" s="71"/>
      <c r="KM18" s="544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4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4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4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4">
        <f t="shared" si="37"/>
        <v>0</v>
      </c>
      <c r="MB18" s="544"/>
      <c r="MD18" s="106"/>
      <c r="ME18" s="15">
        <v>11</v>
      </c>
      <c r="MF18" s="381"/>
      <c r="MG18" s="318"/>
      <c r="MH18" s="890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4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4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4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4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4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55"/>
      <c r="BQ19" s="696">
        <f t="shared" si="12"/>
        <v>0</v>
      </c>
      <c r="BT19" s="106"/>
      <c r="BU19" s="262">
        <v>12</v>
      </c>
      <c r="BV19" s="278"/>
      <c r="BW19" s="893"/>
      <c r="BX19" s="278"/>
      <c r="BY19" s="1018"/>
      <c r="BZ19" s="659"/>
      <c r="CA19" s="544">
        <f t="shared" si="13"/>
        <v>0</v>
      </c>
      <c r="CD19" s="710"/>
      <c r="CE19" s="15">
        <v>12</v>
      </c>
      <c r="CF19" s="278"/>
      <c r="CG19" s="893"/>
      <c r="CH19" s="278"/>
      <c r="CI19" s="756"/>
      <c r="CJ19" s="659"/>
      <c r="CK19" s="316">
        <f t="shared" si="14"/>
        <v>0</v>
      </c>
      <c r="CN19" s="576"/>
      <c r="CO19" s="15">
        <v>12</v>
      </c>
      <c r="CP19" s="92"/>
      <c r="CQ19" s="372"/>
      <c r="CR19" s="92"/>
      <c r="CS19" s="374"/>
      <c r="CT19" s="373"/>
      <c r="CU19" s="550">
        <f t="shared" si="48"/>
        <v>0</v>
      </c>
      <c r="CX19" s="106"/>
      <c r="CY19" s="15">
        <v>12</v>
      </c>
      <c r="CZ19" s="92"/>
      <c r="DA19" s="318"/>
      <c r="DB19" s="92"/>
      <c r="DC19" s="95"/>
      <c r="DD19" s="71"/>
      <c r="DE19" s="544">
        <f t="shared" si="15"/>
        <v>0</v>
      </c>
      <c r="DH19" s="106"/>
      <c r="DI19" s="15">
        <v>12</v>
      </c>
      <c r="DJ19" s="278"/>
      <c r="DK19" s="372"/>
      <c r="DL19" s="278"/>
      <c r="DM19" s="374"/>
      <c r="DN19" s="373"/>
      <c r="DO19" s="550">
        <f t="shared" si="16"/>
        <v>0</v>
      </c>
      <c r="DR19" s="106"/>
      <c r="DS19" s="15">
        <v>12</v>
      </c>
      <c r="DT19" s="92"/>
      <c r="DU19" s="372"/>
      <c r="DV19" s="92"/>
      <c r="DW19" s="374"/>
      <c r="DX19" s="373"/>
      <c r="DY19" s="544">
        <f t="shared" si="17"/>
        <v>0</v>
      </c>
      <c r="EB19" s="106"/>
      <c r="EC19" s="15">
        <v>12</v>
      </c>
      <c r="ED19" s="69"/>
      <c r="EE19" s="330"/>
      <c r="EF19" s="69"/>
      <c r="EG19" s="70"/>
      <c r="EH19" s="71"/>
      <c r="EI19" s="544">
        <f t="shared" si="18"/>
        <v>0</v>
      </c>
      <c r="EL19" s="106"/>
      <c r="EM19" s="15">
        <v>12</v>
      </c>
      <c r="EN19" s="278"/>
      <c r="EO19" s="322"/>
      <c r="EP19" s="278"/>
      <c r="EQ19" s="264"/>
      <c r="ER19" s="265"/>
      <c r="ES19" s="544">
        <f t="shared" si="19"/>
        <v>0</v>
      </c>
      <c r="EV19" s="106"/>
      <c r="EW19" s="15">
        <v>12</v>
      </c>
      <c r="EX19" s="263"/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/>
      <c r="FI19" s="322"/>
      <c r="FJ19" s="278"/>
      <c r="FK19" s="264"/>
      <c r="FL19" s="265"/>
      <c r="FM19" s="544">
        <f t="shared" si="21"/>
        <v>0</v>
      </c>
      <c r="FP19" s="106"/>
      <c r="FQ19" s="15">
        <v>12</v>
      </c>
      <c r="FR19" s="92"/>
      <c r="FS19" s="318"/>
      <c r="FT19" s="92"/>
      <c r="FU19" s="70"/>
      <c r="FV19" s="71"/>
      <c r="FW19" s="544">
        <f t="shared" si="22"/>
        <v>0</v>
      </c>
      <c r="FX19" s="71"/>
      <c r="FZ19" s="106"/>
      <c r="GA19" s="15">
        <v>12</v>
      </c>
      <c r="GB19" s="69"/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/>
      <c r="GM19" s="318"/>
      <c r="GN19" s="458"/>
      <c r="GO19" s="95"/>
      <c r="GP19" s="71"/>
      <c r="GQ19" s="544">
        <f t="shared" si="24"/>
        <v>0</v>
      </c>
      <c r="GT19" s="106"/>
      <c r="GU19" s="15">
        <v>12</v>
      </c>
      <c r="GV19" s="278"/>
      <c r="GW19" s="322"/>
      <c r="GX19" s="278"/>
      <c r="GY19" s="313"/>
      <c r="GZ19" s="265"/>
      <c r="HA19" s="544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4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4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4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4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4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4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4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4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4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4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4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4">
        <f t="shared" si="37"/>
        <v>0</v>
      </c>
      <c r="MB19" s="544"/>
      <c r="MD19" s="106"/>
      <c r="ME19" s="15">
        <v>12</v>
      </c>
      <c r="MF19" s="381"/>
      <c r="MG19" s="318"/>
      <c r="MH19" s="890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4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4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4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4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4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55"/>
      <c r="BQ20" s="696">
        <f t="shared" si="12"/>
        <v>0</v>
      </c>
      <c r="BT20" s="106"/>
      <c r="BU20" s="262">
        <v>13</v>
      </c>
      <c r="BV20" s="278"/>
      <c r="BW20" s="893"/>
      <c r="BX20" s="278"/>
      <c r="BY20" s="1018"/>
      <c r="BZ20" s="659"/>
      <c r="CA20" s="544">
        <f t="shared" si="13"/>
        <v>0</v>
      </c>
      <c r="CD20" s="710"/>
      <c r="CE20" s="15">
        <v>13</v>
      </c>
      <c r="CF20" s="278"/>
      <c r="CG20" s="893"/>
      <c r="CH20" s="278"/>
      <c r="CI20" s="756"/>
      <c r="CJ20" s="659"/>
      <c r="CK20" s="316">
        <f t="shared" si="14"/>
        <v>0</v>
      </c>
      <c r="CN20" s="576"/>
      <c r="CO20" s="15">
        <v>13</v>
      </c>
      <c r="CP20" s="278"/>
      <c r="CQ20" s="372"/>
      <c r="CR20" s="278"/>
      <c r="CS20" s="374"/>
      <c r="CT20" s="373"/>
      <c r="CU20" s="550">
        <f t="shared" si="48"/>
        <v>0</v>
      </c>
      <c r="CX20" s="106"/>
      <c r="CY20" s="15">
        <v>13</v>
      </c>
      <c r="CZ20" s="92"/>
      <c r="DA20" s="318"/>
      <c r="DB20" s="92"/>
      <c r="DC20" s="95"/>
      <c r="DD20" s="71"/>
      <c r="DE20" s="544">
        <f t="shared" si="15"/>
        <v>0</v>
      </c>
      <c r="DH20" s="106"/>
      <c r="DI20" s="15">
        <v>13</v>
      </c>
      <c r="DJ20" s="278"/>
      <c r="DK20" s="372"/>
      <c r="DL20" s="278"/>
      <c r="DM20" s="374"/>
      <c r="DN20" s="373"/>
      <c r="DO20" s="550">
        <f t="shared" si="16"/>
        <v>0</v>
      </c>
      <c r="DR20" s="106"/>
      <c r="DS20" s="15">
        <v>13</v>
      </c>
      <c r="DT20" s="92"/>
      <c r="DU20" s="372"/>
      <c r="DV20" s="92"/>
      <c r="DW20" s="374"/>
      <c r="DX20" s="373"/>
      <c r="DY20" s="544">
        <f t="shared" si="17"/>
        <v>0</v>
      </c>
      <c r="EB20" s="106"/>
      <c r="EC20" s="15">
        <v>13</v>
      </c>
      <c r="ED20" s="69"/>
      <c r="EE20" s="330"/>
      <c r="EF20" s="69"/>
      <c r="EG20" s="70"/>
      <c r="EH20" s="71"/>
      <c r="EI20" s="544">
        <f t="shared" si="18"/>
        <v>0</v>
      </c>
      <c r="EL20" s="106"/>
      <c r="EM20" s="15">
        <v>13</v>
      </c>
      <c r="EN20" s="278"/>
      <c r="EO20" s="322"/>
      <c r="EP20" s="278"/>
      <c r="EQ20" s="264"/>
      <c r="ER20" s="265"/>
      <c r="ES20" s="544">
        <f t="shared" si="19"/>
        <v>0</v>
      </c>
      <c r="EV20" s="106"/>
      <c r="EW20" s="15">
        <v>13</v>
      </c>
      <c r="EX20" s="263"/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/>
      <c r="FI20" s="322"/>
      <c r="FJ20" s="278"/>
      <c r="FK20" s="264"/>
      <c r="FL20" s="265"/>
      <c r="FM20" s="544">
        <f t="shared" si="21"/>
        <v>0</v>
      </c>
      <c r="FP20" s="106"/>
      <c r="FQ20" s="15">
        <v>13</v>
      </c>
      <c r="FR20" s="92"/>
      <c r="FS20" s="318"/>
      <c r="FT20" s="92"/>
      <c r="FU20" s="70"/>
      <c r="FV20" s="71"/>
      <c r="FW20" s="544">
        <f t="shared" si="22"/>
        <v>0</v>
      </c>
      <c r="FX20" s="71"/>
      <c r="FZ20" s="106"/>
      <c r="GA20" s="15">
        <v>13</v>
      </c>
      <c r="GB20" s="69"/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/>
      <c r="GM20" s="318"/>
      <c r="GN20" s="458"/>
      <c r="GO20" s="95"/>
      <c r="GP20" s="71"/>
      <c r="GQ20" s="544">
        <f t="shared" si="24"/>
        <v>0</v>
      </c>
      <c r="GT20" s="106"/>
      <c r="GU20" s="15">
        <v>13</v>
      </c>
      <c r="GV20" s="278"/>
      <c r="GW20" s="322"/>
      <c r="GX20" s="278"/>
      <c r="GY20" s="313"/>
      <c r="GZ20" s="265"/>
      <c r="HA20" s="544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4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4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4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4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4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4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4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4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4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4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4">
        <f t="shared" si="37"/>
        <v>0</v>
      </c>
      <c r="MB20" s="544"/>
      <c r="MD20" s="106"/>
      <c r="ME20" s="15">
        <v>13</v>
      </c>
      <c r="MF20" s="381"/>
      <c r="MG20" s="318"/>
      <c r="MH20" s="890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84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4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4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4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4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4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55"/>
      <c r="BQ21" s="696">
        <f t="shared" si="12"/>
        <v>0</v>
      </c>
      <c r="BT21" s="106"/>
      <c r="BU21" s="262">
        <v>14</v>
      </c>
      <c r="BV21" s="278"/>
      <c r="BW21" s="893"/>
      <c r="BX21" s="278"/>
      <c r="BY21" s="1018"/>
      <c r="BZ21" s="659"/>
      <c r="CA21" s="544">
        <f t="shared" si="13"/>
        <v>0</v>
      </c>
      <c r="CD21" s="710"/>
      <c r="CE21" s="15">
        <v>14</v>
      </c>
      <c r="CF21" s="278"/>
      <c r="CG21" s="893"/>
      <c r="CH21" s="278"/>
      <c r="CI21" s="756"/>
      <c r="CJ21" s="659"/>
      <c r="CK21" s="316">
        <f t="shared" si="14"/>
        <v>0</v>
      </c>
      <c r="CN21" s="576"/>
      <c r="CO21" s="15">
        <v>14</v>
      </c>
      <c r="CP21" s="278"/>
      <c r="CQ21" s="372"/>
      <c r="CR21" s="278"/>
      <c r="CS21" s="374"/>
      <c r="CT21" s="373"/>
      <c r="CU21" s="550">
        <f t="shared" si="48"/>
        <v>0</v>
      </c>
      <c r="CX21" s="106"/>
      <c r="CY21" s="15">
        <v>14</v>
      </c>
      <c r="CZ21" s="92"/>
      <c r="DA21" s="318"/>
      <c r="DB21" s="92"/>
      <c r="DC21" s="95"/>
      <c r="DD21" s="71"/>
      <c r="DE21" s="544">
        <f t="shared" si="15"/>
        <v>0</v>
      </c>
      <c r="DH21" s="106"/>
      <c r="DI21" s="15">
        <v>14</v>
      </c>
      <c r="DJ21" s="278"/>
      <c r="DK21" s="372"/>
      <c r="DL21" s="278"/>
      <c r="DM21" s="374"/>
      <c r="DN21" s="373"/>
      <c r="DO21" s="550">
        <f t="shared" si="16"/>
        <v>0</v>
      </c>
      <c r="DR21" s="106"/>
      <c r="DS21" s="15">
        <v>14</v>
      </c>
      <c r="DT21" s="92"/>
      <c r="DU21" s="372"/>
      <c r="DV21" s="92"/>
      <c r="DW21" s="374"/>
      <c r="DX21" s="373"/>
      <c r="DY21" s="544">
        <f t="shared" si="17"/>
        <v>0</v>
      </c>
      <c r="EB21" s="106"/>
      <c r="EC21" s="15">
        <v>14</v>
      </c>
      <c r="ED21" s="69"/>
      <c r="EE21" s="330"/>
      <c r="EF21" s="69"/>
      <c r="EG21" s="70"/>
      <c r="EH21" s="71"/>
      <c r="EI21" s="544">
        <f t="shared" si="18"/>
        <v>0</v>
      </c>
      <c r="EL21" s="106"/>
      <c r="EM21" s="15">
        <v>14</v>
      </c>
      <c r="EN21" s="278"/>
      <c r="EO21" s="322"/>
      <c r="EP21" s="278"/>
      <c r="EQ21" s="264"/>
      <c r="ER21" s="265"/>
      <c r="ES21" s="544">
        <f t="shared" si="19"/>
        <v>0</v>
      </c>
      <c r="EV21" s="106"/>
      <c r="EW21" s="15">
        <v>14</v>
      </c>
      <c r="EX21" s="263"/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/>
      <c r="FI21" s="322"/>
      <c r="FJ21" s="278"/>
      <c r="FK21" s="264"/>
      <c r="FL21" s="265"/>
      <c r="FM21" s="544">
        <f t="shared" si="21"/>
        <v>0</v>
      </c>
      <c r="FP21" s="106"/>
      <c r="FQ21" s="15">
        <v>14</v>
      </c>
      <c r="FR21" s="92"/>
      <c r="FS21" s="318"/>
      <c r="FT21" s="92"/>
      <c r="FU21" s="70"/>
      <c r="FV21" s="71"/>
      <c r="FW21" s="544">
        <f t="shared" si="22"/>
        <v>0</v>
      </c>
      <c r="FX21" s="71"/>
      <c r="FZ21" s="106"/>
      <c r="GA21" s="15">
        <v>14</v>
      </c>
      <c r="GB21" s="69"/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/>
      <c r="GM21" s="318"/>
      <c r="GN21" s="458"/>
      <c r="GO21" s="95"/>
      <c r="GP21" s="71"/>
      <c r="GQ21" s="544">
        <f t="shared" si="24"/>
        <v>0</v>
      </c>
      <c r="GT21" s="106"/>
      <c r="GU21" s="15">
        <v>14</v>
      </c>
      <c r="GV21" s="278"/>
      <c r="GW21" s="322"/>
      <c r="GX21" s="278"/>
      <c r="GY21" s="313"/>
      <c r="GZ21" s="265"/>
      <c r="HA21" s="544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4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4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4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4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4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4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4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4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4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4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4">
        <f t="shared" si="37"/>
        <v>0</v>
      </c>
      <c r="MB21" s="544"/>
      <c r="MD21" s="106"/>
      <c r="ME21" s="15">
        <v>14</v>
      </c>
      <c r="MF21" s="381"/>
      <c r="MG21" s="318"/>
      <c r="MH21" s="890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4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4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4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4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4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55"/>
      <c r="BQ22" s="696">
        <f t="shared" si="12"/>
        <v>0</v>
      </c>
      <c r="BT22" s="106"/>
      <c r="BU22" s="262">
        <v>15</v>
      </c>
      <c r="BV22" s="278"/>
      <c r="BW22" s="893"/>
      <c r="BX22" s="278"/>
      <c r="BY22" s="1018"/>
      <c r="BZ22" s="659"/>
      <c r="CA22" s="544">
        <f t="shared" si="13"/>
        <v>0</v>
      </c>
      <c r="CD22" s="710"/>
      <c r="CE22" s="15">
        <v>15</v>
      </c>
      <c r="CF22" s="278"/>
      <c r="CG22" s="893"/>
      <c r="CH22" s="278"/>
      <c r="CI22" s="756"/>
      <c r="CJ22" s="659"/>
      <c r="CK22" s="316">
        <f t="shared" si="14"/>
        <v>0</v>
      </c>
      <c r="CN22" s="576"/>
      <c r="CO22" s="15">
        <v>15</v>
      </c>
      <c r="CP22" s="263"/>
      <c r="CQ22" s="372"/>
      <c r="CR22" s="263"/>
      <c r="CS22" s="374"/>
      <c r="CT22" s="373"/>
      <c r="CU22" s="550">
        <f t="shared" si="48"/>
        <v>0</v>
      </c>
      <c r="CX22" s="106"/>
      <c r="CY22" s="15">
        <v>15</v>
      </c>
      <c r="CZ22" s="92"/>
      <c r="DA22" s="318"/>
      <c r="DB22" s="92"/>
      <c r="DC22" s="95"/>
      <c r="DD22" s="71"/>
      <c r="DE22" s="544">
        <f t="shared" si="15"/>
        <v>0</v>
      </c>
      <c r="DH22" s="106"/>
      <c r="DI22" s="15">
        <v>15</v>
      </c>
      <c r="DJ22" s="278"/>
      <c r="DK22" s="372"/>
      <c r="DL22" s="278"/>
      <c r="DM22" s="374"/>
      <c r="DN22" s="373"/>
      <c r="DO22" s="550">
        <f t="shared" si="16"/>
        <v>0</v>
      </c>
      <c r="DR22" s="106"/>
      <c r="DS22" s="15">
        <v>15</v>
      </c>
      <c r="DT22" s="92"/>
      <c r="DU22" s="372"/>
      <c r="DV22" s="92"/>
      <c r="DW22" s="374"/>
      <c r="DX22" s="373"/>
      <c r="DY22" s="544">
        <f t="shared" si="17"/>
        <v>0</v>
      </c>
      <c r="EB22" s="106"/>
      <c r="EC22" s="15">
        <v>15</v>
      </c>
      <c r="ED22" s="69"/>
      <c r="EE22" s="330"/>
      <c r="EF22" s="69"/>
      <c r="EG22" s="70"/>
      <c r="EH22" s="71"/>
      <c r="EI22" s="544">
        <f t="shared" si="18"/>
        <v>0</v>
      </c>
      <c r="EL22" s="106"/>
      <c r="EM22" s="15">
        <v>15</v>
      </c>
      <c r="EN22" s="278"/>
      <c r="EO22" s="322"/>
      <c r="EP22" s="278"/>
      <c r="EQ22" s="264"/>
      <c r="ER22" s="265"/>
      <c r="ES22" s="544">
        <f t="shared" si="19"/>
        <v>0</v>
      </c>
      <c r="EV22" s="106"/>
      <c r="EW22" s="15">
        <v>15</v>
      </c>
      <c r="EX22" s="263"/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/>
      <c r="FI22" s="322"/>
      <c r="FJ22" s="278"/>
      <c r="FK22" s="264"/>
      <c r="FL22" s="265"/>
      <c r="FM22" s="544">
        <f t="shared" si="21"/>
        <v>0</v>
      </c>
      <c r="FP22" s="106"/>
      <c r="FQ22" s="15">
        <v>15</v>
      </c>
      <c r="FR22" s="92"/>
      <c r="FS22" s="318"/>
      <c r="FT22" s="92"/>
      <c r="FU22" s="70"/>
      <c r="FV22" s="71"/>
      <c r="FW22" s="544">
        <f t="shared" si="22"/>
        <v>0</v>
      </c>
      <c r="FX22" s="71"/>
      <c r="FZ22" s="106"/>
      <c r="GA22" s="15">
        <v>15</v>
      </c>
      <c r="GB22" s="69"/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/>
      <c r="GM22" s="318"/>
      <c r="GN22" s="458"/>
      <c r="GO22" s="95"/>
      <c r="GP22" s="71"/>
      <c r="GQ22" s="544">
        <f t="shared" si="24"/>
        <v>0</v>
      </c>
      <c r="GT22" s="106"/>
      <c r="GU22" s="15">
        <v>15</v>
      </c>
      <c r="GV22" s="278"/>
      <c r="GW22" s="322"/>
      <c r="GX22" s="278"/>
      <c r="GY22" s="313"/>
      <c r="GZ22" s="265"/>
      <c r="HA22" s="544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4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4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4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4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4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4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4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4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4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4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4">
        <f t="shared" si="37"/>
        <v>0</v>
      </c>
      <c r="MB22" s="544"/>
      <c r="MD22" s="106"/>
      <c r="ME22" s="15">
        <v>15</v>
      </c>
      <c r="MF22" s="381"/>
      <c r="MG22" s="318"/>
      <c r="MH22" s="890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4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4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4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4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4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55"/>
      <c r="BQ23" s="696">
        <f t="shared" si="12"/>
        <v>0</v>
      </c>
      <c r="BT23" s="106"/>
      <c r="BU23" s="262">
        <v>16</v>
      </c>
      <c r="BV23" s="278"/>
      <c r="BW23" s="893"/>
      <c r="BX23" s="278"/>
      <c r="BY23" s="1018"/>
      <c r="BZ23" s="659"/>
      <c r="CA23" s="544">
        <f t="shared" si="13"/>
        <v>0</v>
      </c>
      <c r="CD23" s="710"/>
      <c r="CE23" s="15">
        <v>16</v>
      </c>
      <c r="CF23" s="278"/>
      <c r="CG23" s="893"/>
      <c r="CH23" s="278"/>
      <c r="CI23" s="756"/>
      <c r="CJ23" s="659"/>
      <c r="CK23" s="316">
        <f t="shared" si="14"/>
        <v>0</v>
      </c>
      <c r="CN23" s="576"/>
      <c r="CO23" s="15">
        <v>16</v>
      </c>
      <c r="CP23" s="278"/>
      <c r="CQ23" s="372"/>
      <c r="CR23" s="278"/>
      <c r="CS23" s="374"/>
      <c r="CT23" s="373"/>
      <c r="CU23" s="550">
        <f t="shared" si="48"/>
        <v>0</v>
      </c>
      <c r="CX23" s="106"/>
      <c r="CY23" s="15">
        <v>16</v>
      </c>
      <c r="CZ23" s="92"/>
      <c r="DA23" s="318"/>
      <c r="DB23" s="92"/>
      <c r="DC23" s="95"/>
      <c r="DD23" s="71"/>
      <c r="DE23" s="544">
        <f t="shared" si="15"/>
        <v>0</v>
      </c>
      <c r="DH23" s="106"/>
      <c r="DI23" s="15">
        <v>16</v>
      </c>
      <c r="DJ23" s="278"/>
      <c r="DK23" s="372"/>
      <c r="DL23" s="278"/>
      <c r="DM23" s="374"/>
      <c r="DN23" s="373"/>
      <c r="DO23" s="550">
        <f t="shared" si="16"/>
        <v>0</v>
      </c>
      <c r="DR23" s="106"/>
      <c r="DS23" s="15">
        <v>16</v>
      </c>
      <c r="DT23" s="92"/>
      <c r="DU23" s="372"/>
      <c r="DV23" s="92"/>
      <c r="DW23" s="374"/>
      <c r="DX23" s="373"/>
      <c r="DY23" s="544">
        <f t="shared" si="17"/>
        <v>0</v>
      </c>
      <c r="EB23" s="106"/>
      <c r="EC23" s="15">
        <v>16</v>
      </c>
      <c r="ED23" s="69"/>
      <c r="EE23" s="330"/>
      <c r="EF23" s="69"/>
      <c r="EG23" s="70"/>
      <c r="EH23" s="71"/>
      <c r="EI23" s="544">
        <f t="shared" si="18"/>
        <v>0</v>
      </c>
      <c r="EL23" s="106"/>
      <c r="EM23" s="15">
        <v>16</v>
      </c>
      <c r="EN23" s="278"/>
      <c r="EO23" s="322"/>
      <c r="EP23" s="278"/>
      <c r="EQ23" s="264"/>
      <c r="ER23" s="265"/>
      <c r="ES23" s="544">
        <f t="shared" si="19"/>
        <v>0</v>
      </c>
      <c r="EV23" s="106"/>
      <c r="EW23" s="15">
        <v>16</v>
      </c>
      <c r="EX23" s="263"/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/>
      <c r="FI23" s="322"/>
      <c r="FJ23" s="278"/>
      <c r="FK23" s="264"/>
      <c r="FL23" s="265"/>
      <c r="FM23" s="544">
        <f t="shared" si="21"/>
        <v>0</v>
      </c>
      <c r="FP23" s="106"/>
      <c r="FQ23" s="15">
        <v>16</v>
      </c>
      <c r="FR23" s="92"/>
      <c r="FS23" s="318"/>
      <c r="FT23" s="92"/>
      <c r="FU23" s="70"/>
      <c r="FV23" s="71"/>
      <c r="FW23" s="544">
        <f t="shared" si="22"/>
        <v>0</v>
      </c>
      <c r="FX23" s="71"/>
      <c r="FZ23" s="106"/>
      <c r="GA23" s="15">
        <v>16</v>
      </c>
      <c r="GB23" s="69"/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/>
      <c r="GM23" s="318"/>
      <c r="GN23" s="458"/>
      <c r="GO23" s="95"/>
      <c r="GP23" s="71"/>
      <c r="GQ23" s="544">
        <f t="shared" si="24"/>
        <v>0</v>
      </c>
      <c r="GT23" s="106"/>
      <c r="GU23" s="15">
        <v>16</v>
      </c>
      <c r="GV23" s="278"/>
      <c r="GW23" s="322"/>
      <c r="GX23" s="278"/>
      <c r="GY23" s="313"/>
      <c r="GZ23" s="265"/>
      <c r="HA23" s="544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4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4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4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4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4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4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4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4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4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4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4">
        <f t="shared" si="37"/>
        <v>0</v>
      </c>
      <c r="MB23" s="544"/>
      <c r="MD23" s="106"/>
      <c r="ME23" s="15">
        <v>16</v>
      </c>
      <c r="MF23" s="381"/>
      <c r="MG23" s="318"/>
      <c r="MH23" s="890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4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4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4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4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4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55"/>
      <c r="BQ24" s="696">
        <f t="shared" si="12"/>
        <v>0</v>
      </c>
      <c r="BT24" s="106"/>
      <c r="BU24" s="262">
        <v>17</v>
      </c>
      <c r="BV24" s="278"/>
      <c r="BW24" s="893"/>
      <c r="BX24" s="278"/>
      <c r="BY24" s="1018"/>
      <c r="BZ24" s="659"/>
      <c r="CA24" s="544">
        <f t="shared" si="13"/>
        <v>0</v>
      </c>
      <c r="CD24" s="710"/>
      <c r="CE24" s="15">
        <v>17</v>
      </c>
      <c r="CF24" s="278"/>
      <c r="CG24" s="893"/>
      <c r="CH24" s="278"/>
      <c r="CI24" s="756"/>
      <c r="CJ24" s="659"/>
      <c r="CK24" s="316">
        <f t="shared" si="14"/>
        <v>0</v>
      </c>
      <c r="CN24" s="576"/>
      <c r="CO24" s="15">
        <v>17</v>
      </c>
      <c r="CP24" s="278"/>
      <c r="CQ24" s="372"/>
      <c r="CR24" s="278"/>
      <c r="CS24" s="374"/>
      <c r="CT24" s="373"/>
      <c r="CU24" s="550">
        <f t="shared" si="48"/>
        <v>0</v>
      </c>
      <c r="CX24" s="106"/>
      <c r="CY24" s="15">
        <v>17</v>
      </c>
      <c r="CZ24" s="92"/>
      <c r="DA24" s="318"/>
      <c r="DB24" s="92"/>
      <c r="DC24" s="95"/>
      <c r="DD24" s="71"/>
      <c r="DE24" s="544">
        <f t="shared" si="15"/>
        <v>0</v>
      </c>
      <c r="DH24" s="106"/>
      <c r="DI24" s="15">
        <v>17</v>
      </c>
      <c r="DJ24" s="278"/>
      <c r="DK24" s="372"/>
      <c r="DL24" s="278"/>
      <c r="DM24" s="374"/>
      <c r="DN24" s="373"/>
      <c r="DO24" s="550">
        <f t="shared" si="16"/>
        <v>0</v>
      </c>
      <c r="DR24" s="106"/>
      <c r="DS24" s="15">
        <v>17</v>
      </c>
      <c r="DT24" s="92"/>
      <c r="DU24" s="372"/>
      <c r="DV24" s="92"/>
      <c r="DW24" s="374"/>
      <c r="DX24" s="373"/>
      <c r="DY24" s="544">
        <f t="shared" si="17"/>
        <v>0</v>
      </c>
      <c r="EB24" s="106"/>
      <c r="EC24" s="15">
        <v>17</v>
      </c>
      <c r="ED24" s="69"/>
      <c r="EE24" s="330"/>
      <c r="EF24" s="69"/>
      <c r="EG24" s="70"/>
      <c r="EH24" s="71"/>
      <c r="EI24" s="544">
        <f t="shared" si="18"/>
        <v>0</v>
      </c>
      <c r="EL24" s="106"/>
      <c r="EM24" s="15">
        <v>17</v>
      </c>
      <c r="EN24" s="278"/>
      <c r="EO24" s="322"/>
      <c r="EP24" s="278"/>
      <c r="EQ24" s="264"/>
      <c r="ER24" s="265"/>
      <c r="ES24" s="544">
        <f t="shared" si="19"/>
        <v>0</v>
      </c>
      <c r="EV24" s="106"/>
      <c r="EW24" s="15">
        <v>17</v>
      </c>
      <c r="EX24" s="263"/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/>
      <c r="FI24" s="322"/>
      <c r="FJ24" s="278"/>
      <c r="FK24" s="264"/>
      <c r="FL24" s="265"/>
      <c r="FM24" s="544">
        <f t="shared" si="21"/>
        <v>0</v>
      </c>
      <c r="FP24" s="106"/>
      <c r="FQ24" s="15">
        <v>17</v>
      </c>
      <c r="FR24" s="92"/>
      <c r="FS24" s="318"/>
      <c r="FT24" s="92"/>
      <c r="FU24" s="70"/>
      <c r="FV24" s="71"/>
      <c r="FW24" s="544">
        <f t="shared" si="22"/>
        <v>0</v>
      </c>
      <c r="FX24" s="71"/>
      <c r="FZ24" s="106"/>
      <c r="GA24" s="15">
        <v>17</v>
      </c>
      <c r="GB24" s="69"/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/>
      <c r="GM24" s="318"/>
      <c r="GN24" s="458"/>
      <c r="GO24" s="95"/>
      <c r="GP24" s="71"/>
      <c r="GQ24" s="544">
        <f t="shared" si="24"/>
        <v>0</v>
      </c>
      <c r="GT24" s="106"/>
      <c r="GU24" s="15">
        <v>17</v>
      </c>
      <c r="GV24" s="278"/>
      <c r="GW24" s="322"/>
      <c r="GX24" s="278"/>
      <c r="GY24" s="313"/>
      <c r="GZ24" s="265"/>
      <c r="HA24" s="544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4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4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4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4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4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4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4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4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4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4">
        <f t="shared" si="37"/>
        <v>0</v>
      </c>
      <c r="MB24" s="544"/>
      <c r="MD24" s="106"/>
      <c r="ME24" s="15">
        <v>17</v>
      </c>
      <c r="MF24" s="381"/>
      <c r="MG24" s="318"/>
      <c r="MH24" s="890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4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4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4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4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4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55"/>
      <c r="BQ25" s="696">
        <f t="shared" si="12"/>
        <v>0</v>
      </c>
      <c r="BT25" s="106"/>
      <c r="BU25" s="262">
        <v>18</v>
      </c>
      <c r="BV25" s="278"/>
      <c r="BW25" s="893"/>
      <c r="BX25" s="278"/>
      <c r="BY25" s="1018"/>
      <c r="BZ25" s="659"/>
      <c r="CA25" s="544">
        <f t="shared" si="13"/>
        <v>0</v>
      </c>
      <c r="CD25" s="710"/>
      <c r="CE25" s="15">
        <v>18</v>
      </c>
      <c r="CF25" s="278"/>
      <c r="CG25" s="893"/>
      <c r="CH25" s="278"/>
      <c r="CI25" s="756"/>
      <c r="CJ25" s="659"/>
      <c r="CK25" s="544">
        <f t="shared" si="14"/>
        <v>0</v>
      </c>
      <c r="CN25" s="576"/>
      <c r="CO25" s="15">
        <v>18</v>
      </c>
      <c r="CP25" s="278"/>
      <c r="CQ25" s="372"/>
      <c r="CR25" s="278"/>
      <c r="CS25" s="374"/>
      <c r="CT25" s="373"/>
      <c r="CU25" s="550">
        <f t="shared" si="48"/>
        <v>0</v>
      </c>
      <c r="CX25" s="94"/>
      <c r="CY25" s="15">
        <v>18</v>
      </c>
      <c r="CZ25" s="92"/>
      <c r="DA25" s="318"/>
      <c r="DB25" s="92"/>
      <c r="DC25" s="95"/>
      <c r="DD25" s="71"/>
      <c r="DE25" s="544">
        <f t="shared" si="15"/>
        <v>0</v>
      </c>
      <c r="DH25" s="94"/>
      <c r="DI25" s="15">
        <v>18</v>
      </c>
      <c r="DJ25" s="92"/>
      <c r="DK25" s="372"/>
      <c r="DL25" s="92"/>
      <c r="DM25" s="374"/>
      <c r="DN25" s="373"/>
      <c r="DO25" s="550">
        <f t="shared" si="16"/>
        <v>0</v>
      </c>
      <c r="DR25" s="94"/>
      <c r="DS25" s="15">
        <v>18</v>
      </c>
      <c r="DT25" s="92"/>
      <c r="DU25" s="372"/>
      <c r="DV25" s="92"/>
      <c r="DW25" s="374"/>
      <c r="DX25" s="373"/>
      <c r="DY25" s="544">
        <f t="shared" si="17"/>
        <v>0</v>
      </c>
      <c r="EB25" s="94"/>
      <c r="EC25" s="15">
        <v>18</v>
      </c>
      <c r="ED25" s="69"/>
      <c r="EE25" s="330"/>
      <c r="EF25" s="69"/>
      <c r="EG25" s="70"/>
      <c r="EH25" s="71"/>
      <c r="EI25" s="544">
        <f t="shared" si="18"/>
        <v>0</v>
      </c>
      <c r="EL25" s="94"/>
      <c r="EM25" s="15">
        <v>18</v>
      </c>
      <c r="EN25" s="278"/>
      <c r="EO25" s="322"/>
      <c r="EP25" s="278"/>
      <c r="EQ25" s="264"/>
      <c r="ER25" s="265"/>
      <c r="ES25" s="544">
        <f t="shared" si="19"/>
        <v>0</v>
      </c>
      <c r="EV25" s="94"/>
      <c r="EW25" s="15">
        <v>18</v>
      </c>
      <c r="EX25" s="263"/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/>
      <c r="FI25" s="322"/>
      <c r="FJ25" s="278"/>
      <c r="FK25" s="264"/>
      <c r="FL25" s="265"/>
      <c r="FM25" s="544">
        <f t="shared" si="21"/>
        <v>0</v>
      </c>
      <c r="FP25" s="94"/>
      <c r="FQ25" s="15">
        <v>18</v>
      </c>
      <c r="FR25" s="92"/>
      <c r="FS25" s="318"/>
      <c r="FT25" s="92"/>
      <c r="FU25" s="70"/>
      <c r="FV25" s="71"/>
      <c r="FW25" s="544">
        <f t="shared" si="22"/>
        <v>0</v>
      </c>
      <c r="FX25" s="71"/>
      <c r="FZ25" s="94"/>
      <c r="GA25" s="15">
        <v>18</v>
      </c>
      <c r="GB25" s="69"/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/>
      <c r="GM25" s="318"/>
      <c r="GN25" s="458"/>
      <c r="GO25" s="95"/>
      <c r="GP25" s="71"/>
      <c r="GQ25" s="544">
        <f t="shared" si="24"/>
        <v>0</v>
      </c>
      <c r="GT25" s="94"/>
      <c r="GU25" s="15">
        <v>18</v>
      </c>
      <c r="GV25" s="278"/>
      <c r="GW25" s="322"/>
      <c r="GX25" s="278"/>
      <c r="GY25" s="313"/>
      <c r="GZ25" s="265"/>
      <c r="HA25" s="544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4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4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4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4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4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4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4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4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4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4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4">
        <f t="shared" si="37"/>
        <v>0</v>
      </c>
      <c r="MB25" s="544"/>
      <c r="MD25" s="94"/>
      <c r="ME25" s="15">
        <v>18</v>
      </c>
      <c r="MF25" s="381"/>
      <c r="MG25" s="318"/>
      <c r="MH25" s="890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4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4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4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4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4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55"/>
      <c r="BQ26" s="696">
        <f t="shared" si="12"/>
        <v>0</v>
      </c>
      <c r="BT26" s="106"/>
      <c r="BU26" s="262">
        <v>19</v>
      </c>
      <c r="BV26" s="278"/>
      <c r="BW26" s="893"/>
      <c r="BX26" s="278"/>
      <c r="BY26" s="1018"/>
      <c r="BZ26" s="659"/>
      <c r="CA26" s="544">
        <f t="shared" si="13"/>
        <v>0</v>
      </c>
      <c r="CD26" s="710"/>
      <c r="CE26" s="15">
        <v>19</v>
      </c>
      <c r="CF26" s="278"/>
      <c r="CG26" s="893"/>
      <c r="CH26" s="278"/>
      <c r="CI26" s="756"/>
      <c r="CJ26" s="659"/>
      <c r="CK26" s="544">
        <f t="shared" si="14"/>
        <v>0</v>
      </c>
      <c r="CN26" s="576"/>
      <c r="CO26" s="15">
        <v>19</v>
      </c>
      <c r="CP26" s="278"/>
      <c r="CQ26" s="372"/>
      <c r="CR26" s="278"/>
      <c r="CS26" s="374"/>
      <c r="CT26" s="373"/>
      <c r="CU26" s="550">
        <f t="shared" si="48"/>
        <v>0</v>
      </c>
      <c r="CX26" s="106"/>
      <c r="CY26" s="15">
        <v>19</v>
      </c>
      <c r="CZ26" s="92"/>
      <c r="DA26" s="318"/>
      <c r="DB26" s="92"/>
      <c r="DC26" s="95"/>
      <c r="DD26" s="71"/>
      <c r="DE26" s="544">
        <f t="shared" si="15"/>
        <v>0</v>
      </c>
      <c r="DH26" s="106"/>
      <c r="DI26" s="15">
        <v>19</v>
      </c>
      <c r="DJ26" s="92"/>
      <c r="DK26" s="372"/>
      <c r="DL26" s="92"/>
      <c r="DM26" s="374"/>
      <c r="DN26" s="373"/>
      <c r="DO26" s="550">
        <f t="shared" si="16"/>
        <v>0</v>
      </c>
      <c r="DR26" s="106"/>
      <c r="DS26" s="15">
        <v>19</v>
      </c>
      <c r="DT26" s="92"/>
      <c r="DU26" s="372"/>
      <c r="DV26" s="92"/>
      <c r="DW26" s="374"/>
      <c r="DX26" s="373"/>
      <c r="DY26" s="544">
        <f t="shared" si="17"/>
        <v>0</v>
      </c>
      <c r="EB26" s="106"/>
      <c r="EC26" s="15">
        <v>19</v>
      </c>
      <c r="ED26" s="69"/>
      <c r="EE26" s="330"/>
      <c r="EF26" s="69"/>
      <c r="EG26" s="70"/>
      <c r="EH26" s="71"/>
      <c r="EI26" s="544">
        <f t="shared" si="18"/>
        <v>0</v>
      </c>
      <c r="EL26" s="94"/>
      <c r="EM26" s="15">
        <v>19</v>
      </c>
      <c r="EN26" s="278"/>
      <c r="EO26" s="322"/>
      <c r="EP26" s="278"/>
      <c r="EQ26" s="264"/>
      <c r="ER26" s="265"/>
      <c r="ES26" s="544">
        <f t="shared" si="19"/>
        <v>0</v>
      </c>
      <c r="EV26" s="106"/>
      <c r="EW26" s="15">
        <v>19</v>
      </c>
      <c r="EX26" s="263"/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/>
      <c r="FI26" s="322"/>
      <c r="FJ26" s="278"/>
      <c r="FK26" s="264"/>
      <c r="FL26" s="265"/>
      <c r="FM26" s="544">
        <f t="shared" si="21"/>
        <v>0</v>
      </c>
      <c r="FP26" s="106"/>
      <c r="FQ26" s="15">
        <v>19</v>
      </c>
      <c r="FR26" s="92"/>
      <c r="FS26" s="318"/>
      <c r="FT26" s="92"/>
      <c r="FU26" s="70"/>
      <c r="FV26" s="71"/>
      <c r="FW26" s="544">
        <f t="shared" si="22"/>
        <v>0</v>
      </c>
      <c r="FX26" s="71"/>
      <c r="FZ26" s="106"/>
      <c r="GA26" s="15">
        <v>19</v>
      </c>
      <c r="GB26" s="69"/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/>
      <c r="GM26" s="318"/>
      <c r="GN26" s="458"/>
      <c r="GO26" s="95"/>
      <c r="GP26" s="71"/>
      <c r="GQ26" s="544">
        <f t="shared" si="24"/>
        <v>0</v>
      </c>
      <c r="GT26" s="106"/>
      <c r="GU26" s="15">
        <v>19</v>
      </c>
      <c r="GV26" s="278"/>
      <c r="GW26" s="322"/>
      <c r="GX26" s="278"/>
      <c r="GY26" s="313"/>
      <c r="GZ26" s="265"/>
      <c r="HA26" s="544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4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4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4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4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4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4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4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4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4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4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4">
        <f t="shared" si="37"/>
        <v>0</v>
      </c>
      <c r="MB26" s="544"/>
      <c r="MD26" s="106"/>
      <c r="ME26" s="15">
        <v>19</v>
      </c>
      <c r="MF26" s="381"/>
      <c r="MG26" s="318"/>
      <c r="MH26" s="890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4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4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4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4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4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55"/>
      <c r="BQ27" s="696">
        <f t="shared" si="12"/>
        <v>0</v>
      </c>
      <c r="BT27" s="106"/>
      <c r="BU27" s="262">
        <v>20</v>
      </c>
      <c r="BV27" s="278"/>
      <c r="BW27" s="893"/>
      <c r="BX27" s="278"/>
      <c r="BY27" s="1018"/>
      <c r="BZ27" s="659"/>
      <c r="CA27" s="544">
        <f t="shared" si="13"/>
        <v>0</v>
      </c>
      <c r="CD27" s="710"/>
      <c r="CE27" s="15">
        <v>20</v>
      </c>
      <c r="CF27" s="278"/>
      <c r="CG27" s="893"/>
      <c r="CH27" s="278"/>
      <c r="CI27" s="756"/>
      <c r="CJ27" s="659"/>
      <c r="CK27" s="544">
        <f t="shared" si="14"/>
        <v>0</v>
      </c>
      <c r="CN27" s="576"/>
      <c r="CO27" s="15">
        <v>20</v>
      </c>
      <c r="CP27" s="278"/>
      <c r="CQ27" s="372"/>
      <c r="CR27" s="278"/>
      <c r="CS27" s="374"/>
      <c r="CT27" s="373"/>
      <c r="CU27" s="550">
        <f t="shared" si="48"/>
        <v>0</v>
      </c>
      <c r="CX27" s="106"/>
      <c r="CY27" s="15">
        <v>20</v>
      </c>
      <c r="CZ27" s="92"/>
      <c r="DA27" s="318"/>
      <c r="DB27" s="92"/>
      <c r="DC27" s="95"/>
      <c r="DD27" s="71"/>
      <c r="DE27" s="544">
        <f t="shared" si="15"/>
        <v>0</v>
      </c>
      <c r="DH27" s="106"/>
      <c r="DI27" s="15">
        <v>20</v>
      </c>
      <c r="DJ27" s="92"/>
      <c r="DK27" s="372"/>
      <c r="DL27" s="92"/>
      <c r="DM27" s="374"/>
      <c r="DN27" s="373"/>
      <c r="DO27" s="550">
        <f t="shared" si="16"/>
        <v>0</v>
      </c>
      <c r="DR27" s="106"/>
      <c r="DS27" s="15">
        <v>20</v>
      </c>
      <c r="DT27" s="92"/>
      <c r="DU27" s="372"/>
      <c r="DV27" s="92"/>
      <c r="DW27" s="374"/>
      <c r="DX27" s="373"/>
      <c r="DY27" s="544">
        <f t="shared" si="17"/>
        <v>0</v>
      </c>
      <c r="EB27" s="106"/>
      <c r="EC27" s="15">
        <v>20</v>
      </c>
      <c r="ED27" s="69"/>
      <c r="EE27" s="330"/>
      <c r="EF27" s="69"/>
      <c r="EG27" s="70"/>
      <c r="EH27" s="71"/>
      <c r="EI27" s="544">
        <f t="shared" si="18"/>
        <v>0</v>
      </c>
      <c r="EL27" s="94"/>
      <c r="EM27" s="15">
        <v>20</v>
      </c>
      <c r="EN27" s="278"/>
      <c r="EO27" s="322"/>
      <c r="EP27" s="278"/>
      <c r="EQ27" s="264"/>
      <c r="ER27" s="265"/>
      <c r="ES27" s="544">
        <f t="shared" si="19"/>
        <v>0</v>
      </c>
      <c r="EV27" s="106"/>
      <c r="EW27" s="15">
        <v>20</v>
      </c>
      <c r="EX27" s="263"/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/>
      <c r="FI27" s="322"/>
      <c r="FJ27" s="278"/>
      <c r="FK27" s="264"/>
      <c r="FL27" s="265"/>
      <c r="FM27" s="544">
        <f t="shared" si="21"/>
        <v>0</v>
      </c>
      <c r="FP27" s="106"/>
      <c r="FQ27" s="15">
        <v>20</v>
      </c>
      <c r="FR27" s="92"/>
      <c r="FS27" s="318"/>
      <c r="FT27" s="92"/>
      <c r="FU27" s="70"/>
      <c r="FV27" s="71"/>
      <c r="FW27" s="544">
        <f t="shared" si="22"/>
        <v>0</v>
      </c>
      <c r="FX27" s="71"/>
      <c r="FZ27" s="106"/>
      <c r="GA27" s="15">
        <v>20</v>
      </c>
      <c r="GB27" s="69"/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/>
      <c r="GM27" s="318"/>
      <c r="GN27" s="458"/>
      <c r="GO27" s="95"/>
      <c r="GP27" s="71"/>
      <c r="GQ27" s="544">
        <f t="shared" si="24"/>
        <v>0</v>
      </c>
      <c r="GT27" s="106"/>
      <c r="GU27" s="15">
        <v>20</v>
      </c>
      <c r="GV27" s="278"/>
      <c r="GW27" s="322"/>
      <c r="GX27" s="278"/>
      <c r="GY27" s="313"/>
      <c r="GZ27" s="265"/>
      <c r="HA27" s="544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4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4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4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4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4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4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4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4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4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4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4">
        <f t="shared" si="37"/>
        <v>0</v>
      </c>
      <c r="MB27" s="544"/>
      <c r="MD27" s="106"/>
      <c r="ME27" s="15">
        <v>20</v>
      </c>
      <c r="MF27" s="381"/>
      <c r="MG27" s="318"/>
      <c r="MH27" s="890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4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4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4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4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4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55"/>
      <c r="BQ28" s="557">
        <f t="shared" si="12"/>
        <v>0</v>
      </c>
      <c r="BT28" s="106"/>
      <c r="BU28" s="262">
        <v>21</v>
      </c>
      <c r="BV28" s="278"/>
      <c r="BW28" s="893"/>
      <c r="BX28" s="278"/>
      <c r="BY28" s="1018"/>
      <c r="BZ28" s="659"/>
      <c r="CA28" s="544">
        <f t="shared" si="13"/>
        <v>0</v>
      </c>
      <c r="CD28" s="711"/>
      <c r="CE28" s="15">
        <v>21</v>
      </c>
      <c r="CF28" s="278"/>
      <c r="CG28" s="893"/>
      <c r="CH28" s="278"/>
      <c r="CI28" s="756"/>
      <c r="CJ28" s="659"/>
      <c r="CK28" s="544">
        <f t="shared" si="14"/>
        <v>0</v>
      </c>
      <c r="CN28" s="576"/>
      <c r="CO28" s="15">
        <v>21</v>
      </c>
      <c r="CP28" s="278"/>
      <c r="CQ28" s="372"/>
      <c r="CR28" s="278"/>
      <c r="CS28" s="374"/>
      <c r="CT28" s="373"/>
      <c r="CU28" s="550">
        <f t="shared" si="48"/>
        <v>0</v>
      </c>
      <c r="CX28" s="106"/>
      <c r="CY28" s="15">
        <v>21</v>
      </c>
      <c r="CZ28" s="92"/>
      <c r="DA28" s="318"/>
      <c r="DB28" s="92"/>
      <c r="DC28" s="95"/>
      <c r="DD28" s="71"/>
      <c r="DE28" s="544">
        <f t="shared" si="15"/>
        <v>0</v>
      </c>
      <c r="DH28" s="106"/>
      <c r="DI28" s="15">
        <v>21</v>
      </c>
      <c r="DJ28" s="92"/>
      <c r="DK28" s="372"/>
      <c r="DL28" s="92"/>
      <c r="DM28" s="374"/>
      <c r="DN28" s="373"/>
      <c r="DO28" s="550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4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4">
        <f t="shared" si="18"/>
        <v>0</v>
      </c>
      <c r="EL28" s="94"/>
      <c r="EM28" s="15">
        <v>21</v>
      </c>
      <c r="EN28" s="278"/>
      <c r="EO28" s="322"/>
      <c r="EP28" s="278"/>
      <c r="EQ28" s="264"/>
      <c r="ER28" s="265"/>
      <c r="ES28" s="544">
        <f t="shared" si="19"/>
        <v>0</v>
      </c>
      <c r="EV28" s="106"/>
      <c r="EW28" s="15">
        <v>21</v>
      </c>
      <c r="EX28" s="263"/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/>
      <c r="FI28" s="322"/>
      <c r="FJ28" s="278"/>
      <c r="FK28" s="264"/>
      <c r="FL28" s="265"/>
      <c r="FM28" s="544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4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/>
      <c r="GM28" s="318"/>
      <c r="GN28" s="458"/>
      <c r="GO28" s="95"/>
      <c r="GP28" s="71"/>
      <c r="GQ28" s="544">
        <f t="shared" si="24"/>
        <v>0</v>
      </c>
      <c r="GT28" s="106"/>
      <c r="GU28" s="15">
        <v>21</v>
      </c>
      <c r="GV28" s="92"/>
      <c r="GW28" s="322"/>
      <c r="GX28" s="92"/>
      <c r="GY28" s="313"/>
      <c r="GZ28" s="265"/>
      <c r="HA28" s="544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4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4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4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4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4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4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4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4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4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4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4">
        <f t="shared" si="37"/>
        <v>0</v>
      </c>
      <c r="MB28" s="544"/>
      <c r="MD28" s="106"/>
      <c r="ME28" s="15">
        <v>21</v>
      </c>
      <c r="MF28" s="381"/>
      <c r="MG28" s="318"/>
      <c r="MH28" s="890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4">
        <f>SUM(S8:S28)</f>
        <v>0</v>
      </c>
      <c r="V29" s="106"/>
      <c r="W29" s="15"/>
      <c r="X29" s="69"/>
      <c r="Y29" s="330"/>
      <c r="Z29" s="69"/>
      <c r="AA29" s="70"/>
      <c r="AB29" s="71"/>
      <c r="AC29" s="544">
        <f>SUM(AC8:AC28)</f>
        <v>0</v>
      </c>
      <c r="AF29" s="106"/>
      <c r="AG29" s="15"/>
      <c r="AH29" s="92"/>
      <c r="AI29" s="318"/>
      <c r="AJ29" s="92"/>
      <c r="AK29" s="95"/>
      <c r="AL29" s="71"/>
      <c r="AM29" s="544">
        <f>AL29*AJ29</f>
        <v>0</v>
      </c>
      <c r="AP29" s="106"/>
      <c r="AQ29" s="15"/>
      <c r="AR29" s="92"/>
      <c r="AS29" s="318"/>
      <c r="AT29" s="278"/>
      <c r="AU29" s="95"/>
      <c r="AV29" s="71"/>
      <c r="AW29" s="544">
        <f t="shared" si="10"/>
        <v>0</v>
      </c>
      <c r="AZ29" s="106"/>
      <c r="BA29" s="15"/>
      <c r="BB29" s="92"/>
      <c r="BC29" s="318"/>
      <c r="BD29" s="278"/>
      <c r="BE29" s="95"/>
      <c r="BF29" s="71"/>
      <c r="BG29" s="544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55"/>
      <c r="BQ29" s="557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4">
        <v>0</v>
      </c>
      <c r="CD29" s="106"/>
      <c r="CE29" s="15">
        <v>22</v>
      </c>
      <c r="CF29" s="278"/>
      <c r="CG29" s="893"/>
      <c r="CH29" s="278"/>
      <c r="CI29" s="894"/>
      <c r="CJ29" s="659"/>
      <c r="CK29" s="544">
        <f t="shared" si="14"/>
        <v>0</v>
      </c>
      <c r="CN29" s="576"/>
      <c r="CO29" s="15">
        <v>22</v>
      </c>
      <c r="CP29" s="92"/>
      <c r="CQ29" s="372"/>
      <c r="CR29" s="92"/>
      <c r="CS29" s="374"/>
      <c r="CT29" s="373"/>
      <c r="CU29" s="550">
        <f t="shared" si="48"/>
        <v>0</v>
      </c>
      <c r="CX29" s="106"/>
      <c r="CY29" s="15"/>
      <c r="CZ29" s="92"/>
      <c r="DA29" s="318"/>
      <c r="DB29" s="92"/>
      <c r="DC29" s="95"/>
      <c r="DD29" s="71"/>
      <c r="DE29" s="544">
        <f t="shared" si="15"/>
        <v>0</v>
      </c>
      <c r="DH29" s="106"/>
      <c r="DI29" s="15"/>
      <c r="DJ29" s="92"/>
      <c r="DK29" s="318"/>
      <c r="DL29" s="92"/>
      <c r="DM29" s="95"/>
      <c r="DN29" s="71"/>
      <c r="DO29" s="550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4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4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4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4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4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4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4">
        <f>SUM(HA8:HA28)</f>
        <v>0</v>
      </c>
      <c r="HD29" s="106"/>
      <c r="HE29" s="15"/>
      <c r="HF29" s="92"/>
      <c r="HG29" s="318"/>
      <c r="HH29" s="92"/>
      <c r="HI29" s="95"/>
      <c r="HJ29" s="71"/>
      <c r="HK29" s="544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4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4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4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4">
        <f t="shared" si="30"/>
        <v>0</v>
      </c>
      <c r="JL29" s="106"/>
      <c r="JM29" s="15"/>
      <c r="JN29" s="92"/>
      <c r="JO29" s="318"/>
      <c r="JP29" s="92"/>
      <c r="JQ29" s="70"/>
      <c r="JR29" s="71"/>
      <c r="JS29" s="544">
        <f>SUM(JS8:JS28)</f>
        <v>0</v>
      </c>
      <c r="JV29" s="106"/>
      <c r="JW29" s="15"/>
      <c r="JX29" s="69"/>
      <c r="JY29" s="330"/>
      <c r="JZ29" s="69"/>
      <c r="KA29" s="70"/>
      <c r="KB29" s="71"/>
      <c r="KC29" s="544">
        <f>SUM(KC8:KC28)</f>
        <v>0</v>
      </c>
      <c r="KF29" s="106"/>
      <c r="KG29" s="15"/>
      <c r="KH29" s="69"/>
      <c r="KI29" s="330"/>
      <c r="KJ29" s="69"/>
      <c r="KK29" s="70"/>
      <c r="KL29" s="71"/>
      <c r="KM29" s="544">
        <f>SUM(KM8:KM28)</f>
        <v>0</v>
      </c>
      <c r="KP29" s="106"/>
      <c r="KQ29" s="15"/>
      <c r="KR29" s="69"/>
      <c r="KS29" s="330"/>
      <c r="KT29" s="69"/>
      <c r="KU29" s="70"/>
      <c r="KV29" s="71"/>
      <c r="KW29" s="544">
        <f>SUM(KW8:KW28)</f>
        <v>0</v>
      </c>
      <c r="KZ29" s="106"/>
      <c r="LA29" s="15"/>
      <c r="LB29" s="92"/>
      <c r="LC29" s="318"/>
      <c r="LD29" s="92"/>
      <c r="LE29" s="95"/>
      <c r="LF29" s="71"/>
      <c r="LG29" s="544">
        <f>LF29*LD29</f>
        <v>0</v>
      </c>
      <c r="LJ29" s="106"/>
      <c r="LK29" s="15"/>
      <c r="LL29" s="92"/>
      <c r="LM29" s="318"/>
      <c r="LN29" s="278"/>
      <c r="LO29" s="95"/>
      <c r="LP29" s="71"/>
      <c r="LQ29" s="544">
        <f t="shared" si="36"/>
        <v>0</v>
      </c>
      <c r="LT29" s="106"/>
      <c r="LU29" s="15"/>
      <c r="LV29" s="92"/>
      <c r="LW29" s="318"/>
      <c r="LX29" s="92"/>
      <c r="LY29" s="95"/>
      <c r="LZ29" s="71"/>
      <c r="MA29" s="544">
        <f t="shared" si="37"/>
        <v>0</v>
      </c>
      <c r="MB29" s="544"/>
      <c r="MD29" s="106"/>
      <c r="ME29" s="15">
        <v>22</v>
      </c>
      <c r="MF29" s="381"/>
      <c r="MG29" s="318"/>
      <c r="MH29" s="890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4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4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4">
        <f>SUM(AM8:AM29)</f>
        <v>0</v>
      </c>
      <c r="AP30" s="106"/>
      <c r="AQ30" s="15"/>
      <c r="AR30" s="92"/>
      <c r="AS30" s="318"/>
      <c r="AT30" s="92"/>
      <c r="AU30" s="95"/>
      <c r="AV30" s="71"/>
      <c r="AW30" s="544">
        <f>SUM(AW8:AW29)</f>
        <v>0</v>
      </c>
      <c r="AZ30" s="106"/>
      <c r="BA30" s="15"/>
      <c r="BB30" s="92"/>
      <c r="BC30" s="318"/>
      <c r="BD30" s="92"/>
      <c r="BE30" s="95"/>
      <c r="BF30" s="71"/>
      <c r="BG30" s="544">
        <f>SUM(BG8:BG29)</f>
        <v>0</v>
      </c>
      <c r="BJ30" s="106"/>
      <c r="BK30" s="15"/>
      <c r="BL30" s="69"/>
      <c r="BM30" s="135"/>
      <c r="BN30" s="69"/>
      <c r="BO30" s="95"/>
      <c r="BP30" s="71"/>
      <c r="BQ30" s="544">
        <f>SUM(BQ8:BQ29)</f>
        <v>0</v>
      </c>
      <c r="BT30" s="106"/>
      <c r="BU30" s="262"/>
      <c r="BV30" s="263"/>
      <c r="BW30" s="79"/>
      <c r="BX30" s="69"/>
      <c r="BY30" s="95"/>
      <c r="BZ30" s="71"/>
      <c r="CA30" s="544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4">
        <f>SUM(CK8:CK29)</f>
        <v>0</v>
      </c>
      <c r="CN30" s="106"/>
      <c r="CO30" s="15"/>
      <c r="CP30" s="69"/>
      <c r="CQ30" s="318"/>
      <c r="CR30" s="69"/>
      <c r="CS30" s="95"/>
      <c r="CT30" s="71"/>
      <c r="CU30" s="550">
        <f t="shared" si="48"/>
        <v>0</v>
      </c>
      <c r="CX30" s="106"/>
      <c r="CY30" s="15"/>
      <c r="CZ30" s="69"/>
      <c r="DA30" s="318"/>
      <c r="DB30" s="69"/>
      <c r="DC30" s="95"/>
      <c r="DD30" s="71"/>
      <c r="DE30" s="544">
        <f>SUM(DE8:DE29)</f>
        <v>0</v>
      </c>
      <c r="DH30" s="106"/>
      <c r="DI30" s="15"/>
      <c r="DJ30" s="69"/>
      <c r="DK30" s="318"/>
      <c r="DL30" s="69"/>
      <c r="DM30" s="95"/>
      <c r="DN30" s="71"/>
      <c r="DO30" s="544">
        <f>SUM(DO8:DO29)</f>
        <v>0</v>
      </c>
      <c r="DR30" s="106"/>
      <c r="DS30" s="15"/>
      <c r="DT30" s="69"/>
      <c r="DU30" s="318"/>
      <c r="DV30" s="69"/>
      <c r="DW30" s="95"/>
      <c r="DX30" s="71"/>
      <c r="DY30" s="544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4">
        <f>SUM(ES8:ES29)</f>
        <v>0</v>
      </c>
      <c r="EV30" s="94"/>
      <c r="EW30" s="15"/>
      <c r="EX30" s="92"/>
      <c r="EY30" s="318"/>
      <c r="EZ30" s="105"/>
      <c r="FA30" s="70"/>
      <c r="FB30" s="71"/>
      <c r="FC30" s="544">
        <f>SUM(FC8:FC29)</f>
        <v>0</v>
      </c>
      <c r="FF30" s="94"/>
      <c r="FG30" s="15"/>
      <c r="FH30" s="92"/>
      <c r="FI30" s="318"/>
      <c r="FJ30" s="105"/>
      <c r="FK30" s="70"/>
      <c r="FL30" s="71"/>
      <c r="FM30" s="544">
        <f>SUM(FM8:FM29)</f>
        <v>0</v>
      </c>
      <c r="FP30" s="106"/>
      <c r="FQ30" s="15"/>
      <c r="FR30" s="92"/>
      <c r="FS30" s="318"/>
      <c r="FT30" s="92"/>
      <c r="FU30" s="70"/>
      <c r="FV30" s="71"/>
      <c r="FW30" s="544">
        <f>SUM(FW8:FW29)</f>
        <v>0</v>
      </c>
      <c r="FZ30" s="106"/>
      <c r="GA30" s="15"/>
      <c r="GB30" s="69"/>
      <c r="GC30" s="330"/>
      <c r="GD30" s="105"/>
      <c r="GE30" s="70"/>
      <c r="GF30" s="71"/>
      <c r="GG30" s="544">
        <f>SUM(GG8:GG29)</f>
        <v>0</v>
      </c>
      <c r="GJ30" s="106"/>
      <c r="GK30" s="15"/>
      <c r="GL30" s="458"/>
      <c r="GM30" s="318"/>
      <c r="GN30" s="69"/>
      <c r="GO30" s="95"/>
      <c r="GP30" s="71"/>
      <c r="GQ30" s="544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50"/>
      <c r="HN30" s="106"/>
      <c r="HO30" s="15"/>
      <c r="HP30" s="92"/>
      <c r="HQ30" s="318"/>
      <c r="HR30" s="105"/>
      <c r="HS30" s="70"/>
      <c r="HT30" s="71"/>
      <c r="HU30" s="544">
        <f>SUM(HU8:HU29)</f>
        <v>0</v>
      </c>
      <c r="HX30" s="106"/>
      <c r="HY30" s="15"/>
      <c r="HZ30" s="69"/>
      <c r="IA30" s="330"/>
      <c r="IB30" s="105"/>
      <c r="IC30" s="70"/>
      <c r="ID30" s="71"/>
      <c r="IE30" s="544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4">
        <f>SUM(IO8:IO29)</f>
        <v>0</v>
      </c>
      <c r="IR30" s="106"/>
      <c r="IS30" s="15"/>
      <c r="IT30" s="69"/>
      <c r="IU30" s="79"/>
      <c r="IV30" s="69"/>
      <c r="IW30" s="95"/>
      <c r="IX30" s="71"/>
      <c r="IY30" s="544">
        <f>SUM(IY8:IY29)</f>
        <v>0</v>
      </c>
      <c r="JB30" s="106"/>
      <c r="JC30" s="15"/>
      <c r="JD30" s="69"/>
      <c r="JE30" s="330"/>
      <c r="JF30" s="105"/>
      <c r="JG30" s="70"/>
      <c r="JH30" s="71"/>
      <c r="JI30" s="544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4">
        <f>SUM(LG8:LG29)</f>
        <v>0</v>
      </c>
      <c r="LJ30" s="106"/>
      <c r="LK30" s="15"/>
      <c r="LL30" s="92"/>
      <c r="LM30" s="318"/>
      <c r="LN30" s="92"/>
      <c r="LO30" s="95"/>
      <c r="LP30" s="71"/>
      <c r="LQ30" s="544">
        <f>SUM(LQ8:LQ29)</f>
        <v>0</v>
      </c>
      <c r="LT30" s="106"/>
      <c r="LU30" s="15"/>
      <c r="LV30" s="69"/>
      <c r="LW30" s="318"/>
      <c r="LX30" s="69"/>
      <c r="LY30" s="95"/>
      <c r="LZ30" s="71"/>
      <c r="MA30" s="544">
        <f>SUM(MA8:MA29)</f>
        <v>0</v>
      </c>
      <c r="MB30" s="544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9"/>
      <c r="V31" s="196"/>
      <c r="W31" s="37"/>
      <c r="X31" s="385"/>
      <c r="Y31" s="386"/>
      <c r="Z31" s="218"/>
      <c r="AA31" s="139"/>
      <c r="AB31" s="211"/>
      <c r="AC31" s="549"/>
      <c r="AF31" s="196"/>
      <c r="AG31" s="390"/>
      <c r="AH31" s="385"/>
      <c r="AI31" s="217"/>
      <c r="AJ31" s="385"/>
      <c r="AK31" s="401"/>
      <c r="AL31" s="211"/>
      <c r="AM31" s="549"/>
      <c r="AP31" s="196"/>
      <c r="AQ31" s="37"/>
      <c r="AR31" s="394"/>
      <c r="AS31" s="386"/>
      <c r="AT31" s="394"/>
      <c r="AU31" s="401"/>
      <c r="AV31" s="211"/>
      <c r="AW31" s="549"/>
      <c r="AZ31" s="196"/>
      <c r="BA31" s="37"/>
      <c r="BB31" s="394"/>
      <c r="BC31" s="386"/>
      <c r="BD31" s="394"/>
      <c r="BE31" s="401"/>
      <c r="BF31" s="211"/>
      <c r="BG31" s="549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50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9"/>
      <c r="EL31" s="196"/>
      <c r="EM31" s="37"/>
      <c r="EN31" s="385"/>
      <c r="EO31" s="386"/>
      <c r="EP31" s="218"/>
      <c r="EQ31" s="139"/>
      <c r="ER31" s="211"/>
      <c r="ES31" s="549"/>
      <c r="EV31" s="94"/>
      <c r="EW31" s="37"/>
      <c r="EX31" s="394"/>
      <c r="EY31" s="419"/>
      <c r="EZ31" s="218"/>
      <c r="FA31" s="139"/>
      <c r="FB31" s="211"/>
      <c r="FC31" s="549"/>
      <c r="FF31" s="395"/>
      <c r="FG31" s="37"/>
      <c r="FH31" s="385"/>
      <c r="FI31" s="217"/>
      <c r="FJ31" s="385"/>
      <c r="FK31" s="139"/>
      <c r="FL31" s="211"/>
      <c r="FM31" s="549"/>
      <c r="FP31" s="196"/>
      <c r="FQ31" s="37"/>
      <c r="FR31" s="394"/>
      <c r="FS31" s="386"/>
      <c r="FT31" s="394"/>
      <c r="FU31" s="139"/>
      <c r="FV31" s="211"/>
      <c r="FW31" s="549"/>
      <c r="FZ31" s="196"/>
      <c r="GA31" s="37"/>
      <c r="GB31" s="385"/>
      <c r="GC31" s="386"/>
      <c r="GD31" s="218"/>
      <c r="GE31" s="139"/>
      <c r="GF31" s="211"/>
      <c r="GG31" s="549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2"/>
      <c r="HD31" s="343"/>
      <c r="HE31" s="52"/>
      <c r="HF31" s="396"/>
      <c r="HG31" s="397"/>
      <c r="HH31" s="398"/>
      <c r="HI31" s="399"/>
      <c r="HJ31" s="400"/>
      <c r="HK31" s="552"/>
      <c r="HN31" s="196"/>
      <c r="HO31" s="37"/>
      <c r="HP31" s="394"/>
      <c r="HQ31" s="386"/>
      <c r="HR31" s="218"/>
      <c r="HS31" s="139"/>
      <c r="HT31" s="211"/>
      <c r="HU31" s="549"/>
      <c r="HX31" s="196"/>
      <c r="HY31" s="37"/>
      <c r="HZ31" s="385"/>
      <c r="IA31" s="386"/>
      <c r="IB31" s="218"/>
      <c r="IC31" s="139"/>
      <c r="ID31" s="211"/>
      <c r="IE31" s="549"/>
      <c r="IH31" s="196"/>
      <c r="II31" s="37"/>
      <c r="IJ31" s="385"/>
      <c r="IK31" s="386"/>
      <c r="IL31" s="218"/>
      <c r="IM31" s="139"/>
      <c r="IN31" s="211"/>
      <c r="IO31" s="549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9"/>
      <c r="JL31" s="196"/>
      <c r="JM31" s="37"/>
      <c r="JN31" s="394"/>
      <c r="JO31" s="386"/>
      <c r="JP31" s="218"/>
      <c r="JQ31" s="139"/>
      <c r="JR31" s="211"/>
      <c r="JS31" s="549"/>
      <c r="JV31" s="196"/>
      <c r="JW31" s="37"/>
      <c r="JX31" s="385"/>
      <c r="JY31" s="386"/>
      <c r="JZ31" s="218"/>
      <c r="KA31" s="139"/>
      <c r="KB31" s="211"/>
      <c r="KC31" s="549"/>
      <c r="KF31" s="196"/>
      <c r="KG31" s="37"/>
      <c r="KH31" s="385"/>
      <c r="KI31" s="386"/>
      <c r="KJ31" s="218"/>
      <c r="KK31" s="139"/>
      <c r="KL31" s="211"/>
      <c r="KM31" s="549"/>
      <c r="KP31" s="196"/>
      <c r="KQ31" s="37"/>
      <c r="KR31" s="385"/>
      <c r="KS31" s="386"/>
      <c r="KT31" s="218"/>
      <c r="KU31" s="139"/>
      <c r="KV31" s="211"/>
      <c r="KW31" s="549"/>
      <c r="KZ31" s="196"/>
      <c r="LA31" s="390"/>
      <c r="LB31" s="385"/>
      <c r="LC31" s="217"/>
      <c r="LD31" s="385"/>
      <c r="LE31" s="401"/>
      <c r="LF31" s="211"/>
      <c r="LG31" s="549"/>
      <c r="LJ31" s="196"/>
      <c r="LK31" s="37"/>
      <c r="LL31" s="394"/>
      <c r="LM31" s="386"/>
      <c r="LN31" s="394"/>
      <c r="LO31" s="401"/>
      <c r="LP31" s="211"/>
      <c r="LQ31" s="549"/>
      <c r="LT31" s="196"/>
      <c r="LU31" s="37"/>
      <c r="LV31" s="218"/>
      <c r="LW31" s="217"/>
      <c r="LX31" s="385"/>
      <c r="LY31" s="401"/>
      <c r="LZ31" s="402"/>
      <c r="MA31" s="549"/>
      <c r="MB31" s="549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6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6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6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4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4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4"/>
      <c r="MB32" s="54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55" t="s">
        <v>21</v>
      </c>
      <c r="O33" s="856"/>
      <c r="P33" s="300">
        <f>Q5-P32</f>
        <v>18380.7</v>
      </c>
      <c r="Q33" s="242"/>
      <c r="S33" s="544"/>
      <c r="X33" s="855" t="s">
        <v>21</v>
      </c>
      <c r="Y33" s="856"/>
      <c r="Z33" s="300">
        <f>AA5-Z32</f>
        <v>18595.43</v>
      </c>
      <c r="AA33" s="242"/>
      <c r="AH33" s="855" t="s">
        <v>21</v>
      </c>
      <c r="AI33" s="856"/>
      <c r="AJ33" s="232">
        <f>AK5-AJ32</f>
        <v>18881.150000000001</v>
      </c>
      <c r="AM33" s="544"/>
      <c r="AR33" s="855" t="s">
        <v>21</v>
      </c>
      <c r="AS33" s="856"/>
      <c r="AT33" s="141">
        <f>AU5-AT32</f>
        <v>18773.900000000001</v>
      </c>
      <c r="AZ33" s="75"/>
      <c r="BB33" s="937" t="s">
        <v>21</v>
      </c>
      <c r="BC33" s="938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0</v>
      </c>
      <c r="CE33" s="15"/>
      <c r="CF33" s="341" t="s">
        <v>21</v>
      </c>
      <c r="CG33" s="342"/>
      <c r="CH33" s="141">
        <f>CF32-CH32</f>
        <v>0</v>
      </c>
      <c r="CP33" s="341" t="s">
        <v>21</v>
      </c>
      <c r="CQ33" s="342"/>
      <c r="CR33" s="141">
        <f>CP32-CR32</f>
        <v>0</v>
      </c>
      <c r="CZ33" s="341" t="s">
        <v>21</v>
      </c>
      <c r="DA33" s="342"/>
      <c r="DB33" s="141">
        <f>CZ32-DB32</f>
        <v>0</v>
      </c>
      <c r="DJ33" s="341" t="s">
        <v>21</v>
      </c>
      <c r="DK33" s="342"/>
      <c r="DL33" s="141">
        <f>DJ32-DL32</f>
        <v>0</v>
      </c>
      <c r="DT33" s="341" t="s">
        <v>21</v>
      </c>
      <c r="DU33" s="342"/>
      <c r="DV33" s="141">
        <f>DT32-DV32</f>
        <v>0</v>
      </c>
      <c r="ED33" s="341" t="s">
        <v>21</v>
      </c>
      <c r="EE33" s="342"/>
      <c r="EF33" s="141">
        <f>ED32-EF32</f>
        <v>0</v>
      </c>
      <c r="EN33" s="341" t="s">
        <v>21</v>
      </c>
      <c r="EO33" s="342"/>
      <c r="EP33" s="141">
        <f>EN32-EP32</f>
        <v>0</v>
      </c>
      <c r="EX33" s="341" t="s">
        <v>21</v>
      </c>
      <c r="EY33" s="342"/>
      <c r="EZ33" s="300">
        <f>EX32-EZ32</f>
        <v>0</v>
      </c>
      <c r="FH33" s="341" t="s">
        <v>21</v>
      </c>
      <c r="FI33" s="342"/>
      <c r="FJ33" s="141">
        <f>FH32-FJ32</f>
        <v>0</v>
      </c>
      <c r="FR33" s="341" t="s">
        <v>21</v>
      </c>
      <c r="FS33" s="342"/>
      <c r="FT33" s="300">
        <f>FR32-FT32</f>
        <v>0</v>
      </c>
      <c r="GB33" s="341" t="s">
        <v>21</v>
      </c>
      <c r="GC33" s="342"/>
      <c r="GD33" s="141">
        <f>GE5-GD32</f>
        <v>0</v>
      </c>
      <c r="GL33" s="341" t="s">
        <v>21</v>
      </c>
      <c r="GM33" s="342"/>
      <c r="GN33" s="141">
        <f>GL32-GN32</f>
        <v>0</v>
      </c>
      <c r="GV33" s="341" t="s">
        <v>21</v>
      </c>
      <c r="GW33" s="342"/>
      <c r="GX33" s="141">
        <f>GV32-GX32</f>
        <v>0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4" t="s">
        <v>21</v>
      </c>
      <c r="IA33" s="665"/>
      <c r="IB33" s="300">
        <f>IC5-IB32</f>
        <v>0</v>
      </c>
      <c r="IC33" s="242"/>
      <c r="IJ33" s="664" t="s">
        <v>21</v>
      </c>
      <c r="IK33" s="665"/>
      <c r="IL33" s="141">
        <f>IJ32-IL32</f>
        <v>0</v>
      </c>
      <c r="IT33" s="664" t="s">
        <v>21</v>
      </c>
      <c r="IU33" s="665"/>
      <c r="IV33" s="141">
        <f>IT32-IV32</f>
        <v>0</v>
      </c>
      <c r="JD33" s="664" t="s">
        <v>21</v>
      </c>
      <c r="JE33" s="665"/>
      <c r="JF33" s="141">
        <f>JD32-JF32</f>
        <v>0</v>
      </c>
      <c r="JN33" s="664" t="s">
        <v>21</v>
      </c>
      <c r="JO33" s="665"/>
      <c r="JP33" s="141">
        <f>JN32-JP32</f>
        <v>0</v>
      </c>
      <c r="JX33" s="664" t="s">
        <v>21</v>
      </c>
      <c r="JY33" s="665"/>
      <c r="JZ33" s="300">
        <f>KA5-JZ32</f>
        <v>0</v>
      </c>
      <c r="KA33" s="242"/>
      <c r="KH33" s="664" t="s">
        <v>21</v>
      </c>
      <c r="KI33" s="665"/>
      <c r="KJ33" s="300">
        <f>KK5-KJ32</f>
        <v>0</v>
      </c>
      <c r="KK33" s="242"/>
      <c r="KR33" s="664" t="s">
        <v>21</v>
      </c>
      <c r="KS33" s="665"/>
      <c r="KT33" s="300">
        <f>KU5-KT32</f>
        <v>0</v>
      </c>
      <c r="KU33" s="242"/>
      <c r="LB33" s="559" t="s">
        <v>21</v>
      </c>
      <c r="LC33" s="560"/>
      <c r="LD33" s="232">
        <f>LE5-LD32</f>
        <v>0</v>
      </c>
      <c r="LL33" s="559" t="s">
        <v>21</v>
      </c>
      <c r="LM33" s="560"/>
      <c r="LN33" s="141">
        <f>LO5-LN32</f>
        <v>0</v>
      </c>
      <c r="MA33" s="544"/>
      <c r="MB33" s="544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50" t="s">
        <v>21</v>
      </c>
      <c r="NA33" s="75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077" t="s">
        <v>21</v>
      </c>
      <c r="RU33" s="1078"/>
      <c r="RV33" s="141">
        <f>SUM(RW5-RV32)</f>
        <v>0</v>
      </c>
      <c r="SC33" s="1077" t="s">
        <v>21</v>
      </c>
      <c r="SD33" s="1078"/>
      <c r="SE33" s="141">
        <f>SUM(SF5-SE32)</f>
        <v>0</v>
      </c>
      <c r="SL33" s="1077" t="s">
        <v>21</v>
      </c>
      <c r="SM33" s="1078"/>
      <c r="SN33" s="232">
        <f>SUM(SO5-SN32)</f>
        <v>0</v>
      </c>
      <c r="SU33" s="1077" t="s">
        <v>21</v>
      </c>
      <c r="SV33" s="1078"/>
      <c r="SW33" s="141">
        <f>SUM(SX5-SW32)</f>
        <v>0</v>
      </c>
      <c r="TD33" s="1077" t="s">
        <v>21</v>
      </c>
      <c r="TE33" s="1078"/>
      <c r="TF33" s="141">
        <f>SUM(TG5-TF32)</f>
        <v>0</v>
      </c>
      <c r="TM33" s="1077" t="s">
        <v>21</v>
      </c>
      <c r="TN33" s="1078"/>
      <c r="TO33" s="141">
        <f>SUM(TP5-TO32)</f>
        <v>0</v>
      </c>
      <c r="TV33" s="1077" t="s">
        <v>21</v>
      </c>
      <c r="TW33" s="1078"/>
      <c r="TX33" s="141">
        <f>SUM(TY5-TX32)</f>
        <v>0</v>
      </c>
      <c r="UE33" s="1077" t="s">
        <v>21</v>
      </c>
      <c r="UF33" s="1078"/>
      <c r="UG33" s="141">
        <f>SUM(UH5-UG32)</f>
        <v>0</v>
      </c>
      <c r="UN33" s="1077" t="s">
        <v>21</v>
      </c>
      <c r="UO33" s="1078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077" t="s">
        <v>21</v>
      </c>
      <c r="VP33" s="1078"/>
      <c r="VQ33" s="141">
        <f>VR5-VQ32</f>
        <v>-22</v>
      </c>
      <c r="VX33" s="1077" t="s">
        <v>21</v>
      </c>
      <c r="VY33" s="1078"/>
      <c r="VZ33" s="141">
        <f>WA5-VZ32</f>
        <v>-22</v>
      </c>
      <c r="WG33" s="1077" t="s">
        <v>21</v>
      </c>
      <c r="WH33" s="1078"/>
      <c r="WI33" s="141">
        <f>WJ5-WI32</f>
        <v>-22</v>
      </c>
      <c r="WP33" s="1077" t="s">
        <v>21</v>
      </c>
      <c r="WQ33" s="1078"/>
      <c r="WR33" s="141">
        <f>WS5-WR32</f>
        <v>-22</v>
      </c>
      <c r="WY33" s="1077" t="s">
        <v>21</v>
      </c>
      <c r="WZ33" s="1078"/>
      <c r="XA33" s="141">
        <f>XB5-XA32</f>
        <v>-22</v>
      </c>
      <c r="XH33" s="1077" t="s">
        <v>21</v>
      </c>
      <c r="XI33" s="1078"/>
      <c r="XJ33" s="141">
        <f>XK5-XJ32</f>
        <v>-22</v>
      </c>
      <c r="XQ33" s="1077" t="s">
        <v>21</v>
      </c>
      <c r="XR33" s="1078"/>
      <c r="XS33" s="141">
        <f>XT5-XS32</f>
        <v>-22</v>
      </c>
      <c r="XZ33" s="1077" t="s">
        <v>21</v>
      </c>
      <c r="YA33" s="1078"/>
      <c r="YB33" s="141">
        <f>YC5-YB32</f>
        <v>-22</v>
      </c>
      <c r="YI33" s="1077" t="s">
        <v>21</v>
      </c>
      <c r="YJ33" s="1078"/>
      <c r="YK33" s="141">
        <f>YL5-YK32</f>
        <v>-22</v>
      </c>
      <c r="YR33" s="1077" t="s">
        <v>21</v>
      </c>
      <c r="YS33" s="1078"/>
      <c r="YT33" s="141">
        <f>YU5-YT32</f>
        <v>-22</v>
      </c>
      <c r="ZA33" s="1077" t="s">
        <v>21</v>
      </c>
      <c r="ZB33" s="1078"/>
      <c r="ZC33" s="141">
        <f>ZD5-ZC32</f>
        <v>-22</v>
      </c>
      <c r="ZJ33" s="1077" t="s">
        <v>21</v>
      </c>
      <c r="ZK33" s="1078"/>
      <c r="ZL33" s="141">
        <f>ZM5-ZL32</f>
        <v>-22</v>
      </c>
      <c r="ZS33" s="1077" t="s">
        <v>21</v>
      </c>
      <c r="ZT33" s="1078"/>
      <c r="ZU33" s="141">
        <f>ZV5-ZU32</f>
        <v>-22</v>
      </c>
      <c r="AAB33" s="1077" t="s">
        <v>21</v>
      </c>
      <c r="AAC33" s="1078"/>
      <c r="AAD33" s="141">
        <f>AAE5-AAD32</f>
        <v>-22</v>
      </c>
      <c r="AAK33" s="1077" t="s">
        <v>21</v>
      </c>
      <c r="AAL33" s="1078"/>
      <c r="AAM33" s="141">
        <f>AAN5-AAM32</f>
        <v>-22</v>
      </c>
      <c r="AAT33" s="1077" t="s">
        <v>21</v>
      </c>
      <c r="AAU33" s="1078"/>
      <c r="AAV33" s="141">
        <f>AAV32-AAT32</f>
        <v>22</v>
      </c>
      <c r="ABC33" s="1077" t="s">
        <v>21</v>
      </c>
      <c r="ABD33" s="1078"/>
      <c r="ABE33" s="141">
        <f>ABF5-ABE32</f>
        <v>-22</v>
      </c>
      <c r="ABL33" s="1077" t="s">
        <v>21</v>
      </c>
      <c r="ABM33" s="1078"/>
      <c r="ABN33" s="141">
        <f>ABO5-ABN32</f>
        <v>-22</v>
      </c>
      <c r="ABU33" s="1077" t="s">
        <v>21</v>
      </c>
      <c r="ABV33" s="1078"/>
      <c r="ABW33" s="141">
        <f>ABX5-ABW32</f>
        <v>-22</v>
      </c>
      <c r="ACD33" s="1077" t="s">
        <v>21</v>
      </c>
      <c r="ACE33" s="1078"/>
      <c r="ACF33" s="141">
        <f>ACG5-ACF32</f>
        <v>-22</v>
      </c>
      <c r="ACM33" s="1077" t="s">
        <v>21</v>
      </c>
      <c r="ACN33" s="1078"/>
      <c r="ACO33" s="141">
        <f>ACP5-ACO32</f>
        <v>-22</v>
      </c>
      <c r="ACV33" s="1077" t="s">
        <v>21</v>
      </c>
      <c r="ACW33" s="1078"/>
      <c r="ACX33" s="141">
        <f>ACY5-ACX32</f>
        <v>-22</v>
      </c>
      <c r="ADE33" s="1077" t="s">
        <v>21</v>
      </c>
      <c r="ADF33" s="1078"/>
      <c r="ADG33" s="141">
        <f>ADH5-ADG32</f>
        <v>-22</v>
      </c>
      <c r="ADN33" s="1077" t="s">
        <v>21</v>
      </c>
      <c r="ADO33" s="1078"/>
      <c r="ADP33" s="141">
        <f>ADQ5-ADP32</f>
        <v>-22</v>
      </c>
      <c r="ADW33" s="1077" t="s">
        <v>21</v>
      </c>
      <c r="ADX33" s="1078"/>
      <c r="ADY33" s="141">
        <f>ADZ5-ADY32</f>
        <v>-22</v>
      </c>
      <c r="AEF33" s="1077" t="s">
        <v>21</v>
      </c>
      <c r="AEG33" s="1078"/>
      <c r="AEH33" s="141">
        <f>AEI5-AEH32</f>
        <v>-22</v>
      </c>
      <c r="AEO33" s="1077" t="s">
        <v>21</v>
      </c>
      <c r="AEP33" s="107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57" t="s">
        <v>4</v>
      </c>
      <c r="O34" s="858"/>
      <c r="P34" s="49"/>
      <c r="S34" s="544"/>
      <c r="X34" s="857" t="s">
        <v>4</v>
      </c>
      <c r="Y34" s="858"/>
      <c r="Z34" s="49"/>
      <c r="AH34" s="857" t="s">
        <v>4</v>
      </c>
      <c r="AI34" s="858"/>
      <c r="AJ34" s="49"/>
      <c r="AM34" s="544"/>
      <c r="AR34" s="857" t="s">
        <v>4</v>
      </c>
      <c r="AS34" s="858"/>
      <c r="AT34" s="49"/>
      <c r="AZ34" s="75"/>
      <c r="BB34" s="939" t="s">
        <v>4</v>
      </c>
      <c r="BC34" s="940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6" t="s">
        <v>4</v>
      </c>
      <c r="IA34" s="667"/>
      <c r="IB34" s="49"/>
      <c r="IJ34" s="666" t="s">
        <v>4</v>
      </c>
      <c r="IK34" s="667"/>
      <c r="IL34" s="49"/>
      <c r="IT34" s="666" t="s">
        <v>4</v>
      </c>
      <c r="IU34" s="667"/>
      <c r="IV34" s="49"/>
      <c r="JD34" s="666" t="s">
        <v>4</v>
      </c>
      <c r="JE34" s="667"/>
      <c r="JF34" s="49"/>
      <c r="JN34" s="666" t="s">
        <v>4</v>
      </c>
      <c r="JO34" s="667"/>
      <c r="JP34" s="49">
        <v>0</v>
      </c>
      <c r="JX34" s="666" t="s">
        <v>4</v>
      </c>
      <c r="JY34" s="667"/>
      <c r="JZ34" s="49"/>
      <c r="KH34" s="666" t="s">
        <v>4</v>
      </c>
      <c r="KI34" s="667"/>
      <c r="KJ34" s="49"/>
      <c r="KR34" s="666" t="s">
        <v>4</v>
      </c>
      <c r="KS34" s="667"/>
      <c r="KT34" s="49"/>
      <c r="LB34" s="561" t="s">
        <v>4</v>
      </c>
      <c r="LC34" s="562"/>
      <c r="LD34" s="49"/>
      <c r="LL34" s="561" t="s">
        <v>4</v>
      </c>
      <c r="LM34" s="562"/>
      <c r="LN34" s="49"/>
      <c r="LV34" s="559" t="s">
        <v>21</v>
      </c>
      <c r="LW34" s="560"/>
      <c r="LX34" s="141">
        <f>LY5-LX32</f>
        <v>0</v>
      </c>
      <c r="MA34" s="544"/>
      <c r="MB34" s="544"/>
      <c r="MF34" s="343" t="s">
        <v>4</v>
      </c>
      <c r="MG34" s="344"/>
      <c r="MH34" s="49"/>
      <c r="MP34" s="343" t="s">
        <v>4</v>
      </c>
      <c r="MQ34" s="344"/>
      <c r="MR34" s="49"/>
      <c r="MZ34" s="752" t="s">
        <v>4</v>
      </c>
      <c r="NA34" s="75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079" t="s">
        <v>4</v>
      </c>
      <c r="RU34" s="1080"/>
      <c r="RV34" s="49"/>
      <c r="SC34" s="1079" t="s">
        <v>4</v>
      </c>
      <c r="SD34" s="1080"/>
      <c r="SE34" s="49"/>
      <c r="SL34" s="1079" t="s">
        <v>4</v>
      </c>
      <c r="SM34" s="1080"/>
      <c r="SN34" s="49"/>
      <c r="SU34" s="1079" t="s">
        <v>4</v>
      </c>
      <c r="SV34" s="1080"/>
      <c r="SW34" s="49"/>
      <c r="TD34" s="1079" t="s">
        <v>4</v>
      </c>
      <c r="TE34" s="1080"/>
      <c r="TF34" s="49"/>
      <c r="TM34" s="1079" t="s">
        <v>4</v>
      </c>
      <c r="TN34" s="1080"/>
      <c r="TO34" s="49"/>
      <c r="TV34" s="1079" t="s">
        <v>4</v>
      </c>
      <c r="TW34" s="1080"/>
      <c r="TX34" s="49"/>
      <c r="UE34" s="1079" t="s">
        <v>4</v>
      </c>
      <c r="UF34" s="1080"/>
      <c r="UG34" s="49"/>
      <c r="UN34" s="1079" t="s">
        <v>4</v>
      </c>
      <c r="UO34" s="1080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079" t="s">
        <v>4</v>
      </c>
      <c r="VP34" s="1080"/>
      <c r="VQ34" s="49"/>
      <c r="VX34" s="1079" t="s">
        <v>4</v>
      </c>
      <c r="VY34" s="1080"/>
      <c r="VZ34" s="49"/>
      <c r="WG34" s="1079" t="s">
        <v>4</v>
      </c>
      <c r="WH34" s="1080"/>
      <c r="WI34" s="49"/>
      <c r="WP34" s="1079" t="s">
        <v>4</v>
      </c>
      <c r="WQ34" s="1080"/>
      <c r="WR34" s="49"/>
      <c r="WY34" s="1079" t="s">
        <v>4</v>
      </c>
      <c r="WZ34" s="1080"/>
      <c r="XA34" s="49"/>
      <c r="XH34" s="1079" t="s">
        <v>4</v>
      </c>
      <c r="XI34" s="1080"/>
      <c r="XJ34" s="49"/>
      <c r="XQ34" s="1079" t="s">
        <v>4</v>
      </c>
      <c r="XR34" s="1080"/>
      <c r="XS34" s="49"/>
      <c r="XZ34" s="1079" t="s">
        <v>4</v>
      </c>
      <c r="YA34" s="1080"/>
      <c r="YB34" s="49"/>
      <c r="YI34" s="1079" t="s">
        <v>4</v>
      </c>
      <c r="YJ34" s="1080"/>
      <c r="YK34" s="49"/>
      <c r="YR34" s="1079" t="s">
        <v>4</v>
      </c>
      <c r="YS34" s="1080"/>
      <c r="YT34" s="49"/>
      <c r="ZA34" s="1079" t="s">
        <v>4</v>
      </c>
      <c r="ZB34" s="1080"/>
      <c r="ZC34" s="49"/>
      <c r="ZJ34" s="1079" t="s">
        <v>4</v>
      </c>
      <c r="ZK34" s="1080"/>
      <c r="ZL34" s="49"/>
      <c r="ZS34" s="1079" t="s">
        <v>4</v>
      </c>
      <c r="ZT34" s="1080"/>
      <c r="ZU34" s="49"/>
      <c r="AAB34" s="1079" t="s">
        <v>4</v>
      </c>
      <c r="AAC34" s="1080"/>
      <c r="AAD34" s="49"/>
      <c r="AAK34" s="1079" t="s">
        <v>4</v>
      </c>
      <c r="AAL34" s="1080"/>
      <c r="AAM34" s="49"/>
      <c r="AAT34" s="1079" t="s">
        <v>4</v>
      </c>
      <c r="AAU34" s="1080"/>
      <c r="AAV34" s="49"/>
      <c r="ABC34" s="1079" t="s">
        <v>4</v>
      </c>
      <c r="ABD34" s="1080"/>
      <c r="ABE34" s="49"/>
      <c r="ABL34" s="1079" t="s">
        <v>4</v>
      </c>
      <c r="ABM34" s="1080"/>
      <c r="ABN34" s="49"/>
      <c r="ABU34" s="1079" t="s">
        <v>4</v>
      </c>
      <c r="ABV34" s="1080"/>
      <c r="ABW34" s="49"/>
      <c r="ACD34" s="1079" t="s">
        <v>4</v>
      </c>
      <c r="ACE34" s="1080"/>
      <c r="ACF34" s="49"/>
      <c r="ACM34" s="1079" t="s">
        <v>4</v>
      </c>
      <c r="ACN34" s="1080"/>
      <c r="ACO34" s="49"/>
      <c r="ACV34" s="1079" t="s">
        <v>4</v>
      </c>
      <c r="ACW34" s="1080"/>
      <c r="ACX34" s="49"/>
      <c r="ADE34" s="1079" t="s">
        <v>4</v>
      </c>
      <c r="ADF34" s="1080"/>
      <c r="ADG34" s="49"/>
      <c r="ADN34" s="1079" t="s">
        <v>4</v>
      </c>
      <c r="ADO34" s="1080"/>
      <c r="ADP34" s="49"/>
      <c r="ADW34" s="1079" t="s">
        <v>4</v>
      </c>
      <c r="ADX34" s="1080"/>
      <c r="ADY34" s="49"/>
      <c r="AEF34" s="1079" t="s">
        <v>4</v>
      </c>
      <c r="AEG34" s="1080"/>
      <c r="AEH34" s="49"/>
      <c r="AEO34" s="1079" t="s">
        <v>4</v>
      </c>
      <c r="AEP34" s="108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4"/>
      <c r="AM35" s="544"/>
      <c r="AZ35" s="75"/>
      <c r="CP35" s="75" t="s">
        <v>41</v>
      </c>
      <c r="LV35" s="561" t="s">
        <v>4</v>
      </c>
      <c r="LW35" s="562"/>
      <c r="LX35" s="49"/>
      <c r="MA35" s="544"/>
      <c r="MB35" s="54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4"/>
      <c r="AM36" s="544"/>
      <c r="AZ36" s="75"/>
      <c r="MA36" s="544"/>
      <c r="MB36" s="54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4"/>
      <c r="AM37" s="544"/>
      <c r="AZ37" s="75"/>
      <c r="MA37" s="544"/>
      <c r="MB37" s="54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4"/>
      <c r="AM38" s="544"/>
      <c r="AZ38" s="75"/>
      <c r="MA38" s="544"/>
      <c r="MB38" s="54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4"/>
      <c r="MB39" s="54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4"/>
      <c r="MB40" s="54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4"/>
      <c r="MB41" s="54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4"/>
      <c r="MB42" s="54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4"/>
      <c r="MB43" s="54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4"/>
      <c r="MB44" s="54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1"/>
      <c r="B1" s="1081"/>
      <c r="C1" s="1081"/>
      <c r="D1" s="1081"/>
      <c r="E1" s="1081"/>
      <c r="F1" s="1081"/>
      <c r="G1" s="1081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6"/>
      <c r="C4" s="316"/>
      <c r="D4" s="248"/>
      <c r="E4" s="509"/>
      <c r="F4" s="243"/>
      <c r="G4" s="942"/>
      <c r="H4" s="153"/>
      <c r="I4" s="551"/>
    </row>
    <row r="5" spans="1:10" ht="14.25" customHeight="1" x14ac:dyDescent="0.25">
      <c r="A5" s="1082"/>
      <c r="B5" s="1107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082"/>
      <c r="B6" s="1107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4"/>
      <c r="F25" s="278">
        <f t="shared" si="0"/>
        <v>0</v>
      </c>
      <c r="G25" s="911"/>
      <c r="H25" s="91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4"/>
      <c r="F26" s="278">
        <f t="shared" si="0"/>
        <v>0</v>
      </c>
      <c r="G26" s="911"/>
      <c r="H26" s="91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4"/>
      <c r="F27" s="278">
        <f t="shared" si="0"/>
        <v>0</v>
      </c>
      <c r="G27" s="911"/>
      <c r="H27" s="91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77" t="s">
        <v>21</v>
      </c>
      <c r="E32" s="1078"/>
      <c r="F32" s="141">
        <f>G5-F30</f>
        <v>0</v>
      </c>
    </row>
    <row r="33" spans="1:6" ht="15.75" thickBot="1" x14ac:dyDescent="0.3">
      <c r="A33" s="125"/>
      <c r="D33" s="939" t="s">
        <v>4</v>
      </c>
      <c r="E33" s="940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9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25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12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45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7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7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7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7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7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7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7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7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7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7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7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7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7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7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7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7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7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7">
        <f t="shared" si="3"/>
        <v>0</v>
      </c>
      <c r="C26" s="37"/>
      <c r="D26" s="263">
        <v>0</v>
      </c>
      <c r="E26" s="217"/>
      <c r="F26" s="274">
        <f t="shared" si="0"/>
        <v>0</v>
      </c>
      <c r="G26" s="622"/>
      <c r="H26" s="623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77" t="s">
        <v>21</v>
      </c>
      <c r="E29" s="1078"/>
      <c r="F29" s="141">
        <f>E5+E6-F27+E7+E4</f>
        <v>0</v>
      </c>
    </row>
    <row r="30" spans="1:9" ht="15.75" thickBot="1" x14ac:dyDescent="0.3">
      <c r="A30" s="125"/>
      <c r="D30" s="837" t="s">
        <v>4</v>
      </c>
      <c r="E30" s="83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3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1" t="s">
        <v>7</v>
      </c>
      <c r="C8" s="592" t="s">
        <v>8</v>
      </c>
      <c r="D8" s="593" t="s">
        <v>17</v>
      </c>
      <c r="E8" s="594" t="s">
        <v>2</v>
      </c>
      <c r="F8" s="595" t="s">
        <v>18</v>
      </c>
      <c r="G8" s="590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6"/>
      <c r="D9" s="597"/>
      <c r="E9" s="598"/>
      <c r="F9" s="599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5"/>
      <c r="E10" s="691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5"/>
      <c r="E11" s="691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5">
        <v>0</v>
      </c>
      <c r="E12" s="691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5">
        <v>0</v>
      </c>
      <c r="E13" s="691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5">
        <v>0</v>
      </c>
      <c r="E14" s="691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5">
        <v>0</v>
      </c>
      <c r="E15" s="691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5">
        <v>0</v>
      </c>
      <c r="E16" s="691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5">
        <v>0</v>
      </c>
      <c r="E17" s="691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5">
        <v>0</v>
      </c>
      <c r="E18" s="691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5">
        <v>0</v>
      </c>
      <c r="E19" s="691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5">
        <v>0</v>
      </c>
      <c r="E20" s="452"/>
      <c r="F20" s="545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5">
        <v>0</v>
      </c>
      <c r="E21" s="452"/>
      <c r="F21" s="545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5">
        <v>0</v>
      </c>
      <c r="E22" s="452"/>
      <c r="F22" s="545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5">
        <v>0</v>
      </c>
      <c r="E23" s="452"/>
      <c r="F23" s="545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5">
        <v>0</v>
      </c>
      <c r="E24" s="452"/>
      <c r="F24" s="545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5">
        <v>0</v>
      </c>
      <c r="E25" s="452"/>
      <c r="F25" s="545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5">
        <v>0</v>
      </c>
      <c r="E26" s="452"/>
      <c r="F26" s="545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5">
        <f t="shared" ref="D27:D28" si="3">C27*B27</f>
        <v>0</v>
      </c>
      <c r="E27" s="452"/>
      <c r="F27" s="545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5">
        <f t="shared" si="3"/>
        <v>0</v>
      </c>
      <c r="E28" s="452"/>
      <c r="F28" s="545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00"/>
      <c r="D29" s="601">
        <f>B29*C29</f>
        <v>0</v>
      </c>
      <c r="E29" s="602"/>
      <c r="F29" s="545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7" t="s">
        <v>21</v>
      </c>
      <c r="E32" s="1078"/>
      <c r="F32" s="141">
        <f>E5-F30+E6+E7</f>
        <v>0</v>
      </c>
    </row>
    <row r="33" spans="1:6" ht="15.75" thickBot="1" x14ac:dyDescent="0.3">
      <c r="A33" s="125"/>
      <c r="D33" s="689" t="s">
        <v>4</v>
      </c>
      <c r="E33" s="69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8" t="s">
        <v>281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9"/>
      <c r="F4" s="465"/>
      <c r="G4" s="310"/>
      <c r="H4" s="310"/>
    </row>
    <row r="5" spans="1:9" x14ac:dyDescent="0.25">
      <c r="A5" s="1108" t="s">
        <v>138</v>
      </c>
      <c r="B5" s="1098" t="s">
        <v>139</v>
      </c>
      <c r="C5" s="66">
        <v>55</v>
      </c>
      <c r="D5" s="248">
        <v>44711</v>
      </c>
      <c r="E5" s="246">
        <v>2007.81</v>
      </c>
      <c r="F5" s="243">
        <v>71</v>
      </c>
      <c r="G5" s="942"/>
    </row>
    <row r="6" spans="1:9" ht="15.75" customHeight="1" x14ac:dyDescent="0.25">
      <c r="A6" s="1108"/>
      <c r="B6" s="1098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</row>
    <row r="7" spans="1:9" ht="15.75" thickBot="1" x14ac:dyDescent="0.3">
      <c r="B7" s="712"/>
      <c r="C7" s="304"/>
      <c r="D7" s="134"/>
      <c r="E7" s="86"/>
      <c r="F7" s="73"/>
    </row>
    <row r="8" spans="1:9" ht="16.5" thickTop="1" thickBot="1" x14ac:dyDescent="0.3">
      <c r="B8" s="369" t="s">
        <v>7</v>
      </c>
      <c r="C8" s="363" t="s">
        <v>8</v>
      </c>
      <c r="D8" s="845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7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150</v>
      </c>
      <c r="H9" s="265">
        <v>58</v>
      </c>
      <c r="I9" s="47">
        <f>E5+E6+E7-F9+E4</f>
        <v>1887.77</v>
      </c>
    </row>
    <row r="10" spans="1:9" x14ac:dyDescent="0.25">
      <c r="B10" s="587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152</v>
      </c>
      <c r="H10" s="265">
        <v>58</v>
      </c>
      <c r="I10" s="261">
        <f>I9-F10</f>
        <v>1827.99</v>
      </c>
    </row>
    <row r="11" spans="1:9" x14ac:dyDescent="0.25">
      <c r="B11" s="587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153</v>
      </c>
      <c r="H11" s="265">
        <v>58</v>
      </c>
      <c r="I11" s="261">
        <f t="shared" ref="I11:I26" si="1">I10-F11</f>
        <v>1799.76</v>
      </c>
    </row>
    <row r="12" spans="1:9" x14ac:dyDescent="0.25">
      <c r="A12" s="55" t="s">
        <v>33</v>
      </c>
      <c r="B12" s="587">
        <f t="shared" ref="B12:B14" si="2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154</v>
      </c>
      <c r="H12" s="265">
        <v>58</v>
      </c>
      <c r="I12" s="261">
        <f t="shared" si="1"/>
        <v>1774.72</v>
      </c>
    </row>
    <row r="13" spans="1:9" x14ac:dyDescent="0.25">
      <c r="B13" s="587">
        <f t="shared" si="2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178</v>
      </c>
      <c r="H13" s="265">
        <v>58</v>
      </c>
      <c r="I13" s="261">
        <f t="shared" si="1"/>
        <v>1469.78</v>
      </c>
    </row>
    <row r="14" spans="1:9" x14ac:dyDescent="0.25">
      <c r="A14" s="19"/>
      <c r="B14" s="587">
        <f t="shared" si="2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179</v>
      </c>
      <c r="H14" s="265">
        <v>58</v>
      </c>
      <c r="I14" s="261">
        <f t="shared" si="1"/>
        <v>1167.0899999999999</v>
      </c>
    </row>
    <row r="15" spans="1:9" x14ac:dyDescent="0.25">
      <c r="B15" s="587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210</v>
      </c>
      <c r="H15" s="265">
        <v>58</v>
      </c>
      <c r="I15" s="261">
        <f t="shared" si="1"/>
        <v>1051.04</v>
      </c>
    </row>
    <row r="16" spans="1:9" x14ac:dyDescent="0.25">
      <c r="B16" s="587">
        <f t="shared" ref="B16:B26" si="3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212</v>
      </c>
      <c r="H16" s="265">
        <v>58</v>
      </c>
      <c r="I16" s="261">
        <f t="shared" si="1"/>
        <v>857.78</v>
      </c>
    </row>
    <row r="17" spans="1:9" x14ac:dyDescent="0.25">
      <c r="B17" s="587">
        <f t="shared" si="3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235</v>
      </c>
      <c r="H17" s="265">
        <v>58</v>
      </c>
      <c r="I17" s="261">
        <f t="shared" si="1"/>
        <v>647.16</v>
      </c>
    </row>
    <row r="18" spans="1:9" x14ac:dyDescent="0.25">
      <c r="B18" s="587">
        <f t="shared" si="3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241</v>
      </c>
      <c r="H18" s="265">
        <v>58</v>
      </c>
      <c r="I18" s="261">
        <f t="shared" si="1"/>
        <v>623.62</v>
      </c>
    </row>
    <row r="19" spans="1:9" x14ac:dyDescent="0.25">
      <c r="B19" s="587">
        <f t="shared" si="3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243</v>
      </c>
      <c r="H19" s="265">
        <v>58</v>
      </c>
      <c r="I19" s="261">
        <f t="shared" si="1"/>
        <v>430.70000000000005</v>
      </c>
    </row>
    <row r="20" spans="1:9" x14ac:dyDescent="0.25">
      <c r="B20" s="587">
        <f t="shared" si="3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254</v>
      </c>
      <c r="H20" s="265">
        <v>58</v>
      </c>
      <c r="I20" s="47">
        <f t="shared" si="1"/>
        <v>405.92000000000007</v>
      </c>
    </row>
    <row r="21" spans="1:9" x14ac:dyDescent="0.25">
      <c r="B21" s="587">
        <f t="shared" si="3"/>
        <v>14</v>
      </c>
      <c r="C21" s="243"/>
      <c r="D21" s="807">
        <v>0</v>
      </c>
      <c r="E21" s="952"/>
      <c r="F21" s="951">
        <f t="shared" si="0"/>
        <v>0</v>
      </c>
      <c r="G21" s="414"/>
      <c r="H21" s="415"/>
      <c r="I21" s="47">
        <f t="shared" si="1"/>
        <v>405.92000000000007</v>
      </c>
    </row>
    <row r="22" spans="1:9" x14ac:dyDescent="0.25">
      <c r="B22" s="587">
        <f t="shared" si="3"/>
        <v>14</v>
      </c>
      <c r="C22" s="243"/>
      <c r="D22" s="807">
        <v>0</v>
      </c>
      <c r="E22" s="952"/>
      <c r="F22" s="951">
        <f t="shared" si="0"/>
        <v>0</v>
      </c>
      <c r="G22" s="414"/>
      <c r="H22" s="415"/>
      <c r="I22" s="47">
        <f t="shared" si="1"/>
        <v>405.92000000000007</v>
      </c>
    </row>
    <row r="23" spans="1:9" x14ac:dyDescent="0.25">
      <c r="B23" s="587">
        <f t="shared" si="3"/>
        <v>14</v>
      </c>
      <c r="C23" s="262"/>
      <c r="D23" s="807">
        <v>0</v>
      </c>
      <c r="E23" s="952"/>
      <c r="F23" s="951">
        <f t="shared" si="0"/>
        <v>0</v>
      </c>
      <c r="G23" s="414"/>
      <c r="H23" s="415"/>
      <c r="I23" s="47">
        <f t="shared" si="1"/>
        <v>405.92000000000007</v>
      </c>
    </row>
    <row r="24" spans="1:9" x14ac:dyDescent="0.25">
      <c r="B24" s="587">
        <f t="shared" si="3"/>
        <v>14</v>
      </c>
      <c r="C24" s="15"/>
      <c r="D24" s="807">
        <v>0</v>
      </c>
      <c r="E24" s="952"/>
      <c r="F24" s="951">
        <f t="shared" si="0"/>
        <v>0</v>
      </c>
      <c r="G24" s="414"/>
      <c r="H24" s="415"/>
      <c r="I24" s="261">
        <f t="shared" si="1"/>
        <v>405.92000000000007</v>
      </c>
    </row>
    <row r="25" spans="1:9" x14ac:dyDescent="0.25">
      <c r="B25" s="587">
        <f t="shared" si="3"/>
        <v>14</v>
      </c>
      <c r="C25" s="15"/>
      <c r="D25" s="807">
        <v>0</v>
      </c>
      <c r="E25" s="950"/>
      <c r="F25" s="951">
        <f t="shared" si="0"/>
        <v>0</v>
      </c>
      <c r="G25" s="414"/>
      <c r="H25" s="415"/>
      <c r="I25" s="261">
        <f t="shared" si="1"/>
        <v>405.92000000000007</v>
      </c>
    </row>
    <row r="26" spans="1:9" ht="15.75" thickBot="1" x14ac:dyDescent="0.3">
      <c r="A26" s="121"/>
      <c r="B26" s="587">
        <f t="shared" si="3"/>
        <v>14</v>
      </c>
      <c r="C26" s="37"/>
      <c r="D26" s="807">
        <v>0</v>
      </c>
      <c r="E26" s="1052"/>
      <c r="F26" s="951">
        <f t="shared" si="0"/>
        <v>0</v>
      </c>
      <c r="G26" s="1053"/>
      <c r="H26" s="1054"/>
      <c r="I26" s="261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77" t="s">
        <v>21</v>
      </c>
      <c r="E29" s="1078"/>
      <c r="F29" s="141">
        <f>E5+E6-F27+E7+E4</f>
        <v>405.91999999999985</v>
      </c>
    </row>
    <row r="30" spans="1:9" ht="15.75" thickBot="1" x14ac:dyDescent="0.3">
      <c r="A30" s="125"/>
      <c r="D30" s="939" t="s">
        <v>4</v>
      </c>
      <c r="E30" s="940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8" t="s">
        <v>282</v>
      </c>
      <c r="B1" s="1088"/>
      <c r="C1" s="1088"/>
      <c r="D1" s="1088"/>
      <c r="E1" s="1088"/>
      <c r="F1" s="1088"/>
      <c r="G1" s="108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6"/>
    </row>
    <row r="6" spans="1:8" ht="15.75" customHeight="1" thickTop="1" x14ac:dyDescent="0.25">
      <c r="A6" s="1086" t="s">
        <v>66</v>
      </c>
      <c r="B6" s="1109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086"/>
      <c r="B7" s="1110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61">
        <f>E7-G7</f>
        <v>80</v>
      </c>
    </row>
    <row r="8" spans="1:8" ht="16.5" customHeight="1" thickBot="1" x14ac:dyDescent="0.3">
      <c r="A8" s="848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6">
        <v>44658</v>
      </c>
      <c r="F10" s="657">
        <f>D10</f>
        <v>20</v>
      </c>
      <c r="G10" s="658" t="s">
        <v>100</v>
      </c>
      <c r="H10" s="659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261</v>
      </c>
      <c r="H13" s="265">
        <v>195</v>
      </c>
    </row>
    <row r="14" spans="1:8" x14ac:dyDescent="0.25">
      <c r="B14" s="470">
        <f t="shared" si="0"/>
        <v>4</v>
      </c>
      <c r="C14" s="15"/>
      <c r="D14" s="807">
        <v>0</v>
      </c>
      <c r="E14" s="1055"/>
      <c r="F14" s="951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807">
        <v>0</v>
      </c>
      <c r="E15" s="1055"/>
      <c r="F15" s="951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807">
        <v>0</v>
      </c>
      <c r="E16" s="1055"/>
      <c r="F16" s="951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807">
        <v>0</v>
      </c>
      <c r="E17" s="1055"/>
      <c r="F17" s="951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807">
        <v>0</v>
      </c>
      <c r="E18" s="1055"/>
      <c r="F18" s="951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807">
        <v>0</v>
      </c>
      <c r="E19" s="1055"/>
      <c r="F19" s="951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807">
        <v>0</v>
      </c>
      <c r="E20" s="1055"/>
      <c r="F20" s="951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807">
        <v>0</v>
      </c>
      <c r="E21" s="1056"/>
      <c r="F21" s="1057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807">
        <v>0</v>
      </c>
      <c r="E22" s="1056"/>
      <c r="F22" s="1057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077" t="s">
        <v>21</v>
      </c>
      <c r="E30" s="1078"/>
      <c r="F30" s="141">
        <f>E5+E6-F28+E7+E4+E8</f>
        <v>80</v>
      </c>
    </row>
    <row r="31" spans="1:8" ht="15.75" thickBot="1" x14ac:dyDescent="0.3">
      <c r="A31" s="125"/>
      <c r="D31" s="846" t="s">
        <v>4</v>
      </c>
      <c r="E31" s="847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11" t="s">
        <v>283</v>
      </c>
      <c r="B1" s="1111"/>
      <c r="C1" s="1111"/>
      <c r="D1" s="1111"/>
      <c r="E1" s="1111"/>
      <c r="F1" s="1111"/>
      <c r="G1" s="1111"/>
      <c r="H1" s="1111"/>
      <c r="I1" s="1111"/>
      <c r="J1" s="1111"/>
      <c r="K1" s="69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5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91"/>
      <c r="B5" s="73" t="s">
        <v>48</v>
      </c>
      <c r="C5" s="844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92" t="s">
        <v>109</v>
      </c>
      <c r="B6" s="788" t="s">
        <v>89</v>
      </c>
      <c r="C6" s="161"/>
      <c r="D6" s="135"/>
      <c r="E6" s="78"/>
      <c r="F6" s="62"/>
    </row>
    <row r="7" spans="1:11" ht="15.75" customHeight="1" thickBot="1" x14ac:dyDescent="0.3">
      <c r="A7" s="864"/>
      <c r="B7" s="163"/>
      <c r="C7" s="785"/>
      <c r="D7" s="786"/>
      <c r="E7" s="787"/>
      <c r="F7" s="695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5" t="s">
        <v>60</v>
      </c>
      <c r="I8" s="606" t="s">
        <v>61</v>
      </c>
      <c r="J8" s="606" t="s">
        <v>62</v>
      </c>
      <c r="K8" s="607" t="s">
        <v>63</v>
      </c>
    </row>
    <row r="9" spans="1:11" ht="15.75" thickTop="1" x14ac:dyDescent="0.25">
      <c r="A9" s="865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265</v>
      </c>
      <c r="H9" s="265">
        <v>66</v>
      </c>
      <c r="I9" s="608">
        <f>E5-F9+E4+E6+E7</f>
        <v>17774.66</v>
      </c>
      <c r="J9" s="609">
        <f>F5-C9+F4+F6+F7</f>
        <v>653</v>
      </c>
      <c r="K9" s="610">
        <f>F9*H9</f>
        <v>64674.719999999994</v>
      </c>
    </row>
    <row r="10" spans="1:11" x14ac:dyDescent="0.25">
      <c r="A10" s="866"/>
      <c r="B10" s="2">
        <v>27.22</v>
      </c>
      <c r="C10" s="15"/>
      <c r="D10" s="1058">
        <f t="shared" si="0"/>
        <v>0</v>
      </c>
      <c r="E10" s="1059"/>
      <c r="F10" s="227">
        <f t="shared" si="1"/>
        <v>0</v>
      </c>
      <c r="G10" s="851"/>
      <c r="H10" s="852"/>
      <c r="I10" s="611">
        <f>I9-F10</f>
        <v>17774.66</v>
      </c>
      <c r="J10" s="612">
        <f>J9-C10</f>
        <v>653</v>
      </c>
      <c r="K10" s="613">
        <f t="shared" ref="K10:K73" si="2">F10*H10</f>
        <v>0</v>
      </c>
    </row>
    <row r="11" spans="1:11" x14ac:dyDescent="0.25">
      <c r="A11" s="867"/>
      <c r="B11" s="2">
        <v>27.22</v>
      </c>
      <c r="C11" s="15"/>
      <c r="D11" s="1058">
        <f t="shared" si="0"/>
        <v>0</v>
      </c>
      <c r="E11" s="1059"/>
      <c r="F11" s="227">
        <f t="shared" si="1"/>
        <v>0</v>
      </c>
      <c r="G11" s="414"/>
      <c r="H11" s="415"/>
      <c r="I11" s="611">
        <f t="shared" ref="I11:I74" si="3">I10-F11</f>
        <v>17774.66</v>
      </c>
      <c r="J11" s="612">
        <f t="shared" ref="J11" si="4">J10-C11</f>
        <v>653</v>
      </c>
      <c r="K11" s="613">
        <f t="shared" si="2"/>
        <v>0</v>
      </c>
    </row>
    <row r="12" spans="1:11" x14ac:dyDescent="0.25">
      <c r="A12" s="865" t="s">
        <v>33</v>
      </c>
      <c r="B12" s="2">
        <v>27.22</v>
      </c>
      <c r="C12" s="15"/>
      <c r="D12" s="1058">
        <f t="shared" si="0"/>
        <v>0</v>
      </c>
      <c r="E12" s="1059"/>
      <c r="F12" s="227">
        <f t="shared" si="1"/>
        <v>0</v>
      </c>
      <c r="G12" s="414"/>
      <c r="H12" s="415"/>
      <c r="I12" s="611">
        <f t="shared" si="3"/>
        <v>17774.66</v>
      </c>
      <c r="J12" s="612">
        <f>J11-C12</f>
        <v>653</v>
      </c>
      <c r="K12" s="613">
        <f t="shared" si="2"/>
        <v>0</v>
      </c>
    </row>
    <row r="13" spans="1:11" ht="15" customHeight="1" x14ac:dyDescent="0.25">
      <c r="A13" s="584"/>
      <c r="B13" s="311">
        <v>27.22</v>
      </c>
      <c r="C13" s="15"/>
      <c r="D13" s="1058">
        <f t="shared" si="0"/>
        <v>0</v>
      </c>
      <c r="E13" s="1059"/>
      <c r="F13" s="227">
        <f t="shared" si="1"/>
        <v>0</v>
      </c>
      <c r="G13" s="851"/>
      <c r="H13" s="852"/>
      <c r="I13" s="611">
        <f t="shared" si="3"/>
        <v>17774.66</v>
      </c>
      <c r="J13" s="612">
        <f t="shared" ref="J13:J76" si="5">J12-C13</f>
        <v>653</v>
      </c>
      <c r="K13" s="613">
        <f t="shared" si="2"/>
        <v>0</v>
      </c>
    </row>
    <row r="14" spans="1:11" x14ac:dyDescent="0.25">
      <c r="A14" s="584"/>
      <c r="B14" s="311">
        <v>27.22</v>
      </c>
      <c r="C14" s="15"/>
      <c r="D14" s="1058">
        <f t="shared" si="0"/>
        <v>0</v>
      </c>
      <c r="E14" s="1059"/>
      <c r="F14" s="227">
        <f t="shared" si="1"/>
        <v>0</v>
      </c>
      <c r="G14" s="851"/>
      <c r="H14" s="852"/>
      <c r="I14" s="611">
        <f t="shared" si="3"/>
        <v>17774.66</v>
      </c>
      <c r="J14" s="612">
        <f t="shared" si="5"/>
        <v>653</v>
      </c>
      <c r="K14" s="613">
        <f t="shared" si="2"/>
        <v>0</v>
      </c>
    </row>
    <row r="15" spans="1:11" x14ac:dyDescent="0.25">
      <c r="A15" s="584"/>
      <c r="B15" s="311">
        <v>27.22</v>
      </c>
      <c r="C15" s="15"/>
      <c r="D15" s="1058">
        <f t="shared" si="0"/>
        <v>0</v>
      </c>
      <c r="E15" s="1059"/>
      <c r="F15" s="227">
        <f t="shared" si="1"/>
        <v>0</v>
      </c>
      <c r="G15" s="851"/>
      <c r="H15" s="852"/>
      <c r="I15" s="611">
        <f t="shared" si="3"/>
        <v>17774.66</v>
      </c>
      <c r="J15" s="612">
        <f t="shared" si="5"/>
        <v>653</v>
      </c>
      <c r="K15" s="613">
        <f t="shared" si="2"/>
        <v>0</v>
      </c>
    </row>
    <row r="16" spans="1:11" x14ac:dyDescent="0.25">
      <c r="A16" s="584"/>
      <c r="B16" s="311">
        <v>27.22</v>
      </c>
      <c r="C16" s="15"/>
      <c r="D16" s="1058">
        <f t="shared" si="0"/>
        <v>0</v>
      </c>
      <c r="E16" s="1059"/>
      <c r="F16" s="227">
        <f t="shared" si="1"/>
        <v>0</v>
      </c>
      <c r="G16" s="414"/>
      <c r="H16" s="415"/>
      <c r="I16" s="611">
        <f t="shared" si="3"/>
        <v>17774.66</v>
      </c>
      <c r="J16" s="612">
        <f t="shared" si="5"/>
        <v>653</v>
      </c>
      <c r="K16" s="613">
        <f t="shared" si="2"/>
        <v>0</v>
      </c>
    </row>
    <row r="17" spans="1:11" x14ac:dyDescent="0.25">
      <c r="A17" s="584"/>
      <c r="B17" s="311">
        <v>27.22</v>
      </c>
      <c r="C17" s="15"/>
      <c r="D17" s="1058">
        <f t="shared" si="0"/>
        <v>0</v>
      </c>
      <c r="E17" s="1059"/>
      <c r="F17" s="227">
        <f t="shared" si="1"/>
        <v>0</v>
      </c>
      <c r="G17" s="851"/>
      <c r="H17" s="852"/>
      <c r="I17" s="611">
        <f t="shared" si="3"/>
        <v>17774.66</v>
      </c>
      <c r="J17" s="612">
        <f t="shared" si="5"/>
        <v>653</v>
      </c>
      <c r="K17" s="613">
        <f t="shared" si="2"/>
        <v>0</v>
      </c>
    </row>
    <row r="18" spans="1:11" x14ac:dyDescent="0.25">
      <c r="A18" s="240"/>
      <c r="B18" s="2">
        <v>27.22</v>
      </c>
      <c r="C18" s="15"/>
      <c r="D18" s="1058">
        <f t="shared" si="0"/>
        <v>0</v>
      </c>
      <c r="E18" s="950"/>
      <c r="F18" s="227">
        <f t="shared" si="1"/>
        <v>0</v>
      </c>
      <c r="G18" s="851"/>
      <c r="H18" s="852"/>
      <c r="I18" s="611">
        <f t="shared" si="3"/>
        <v>17774.66</v>
      </c>
      <c r="J18" s="612">
        <f t="shared" si="5"/>
        <v>653</v>
      </c>
      <c r="K18" s="613">
        <f t="shared" si="2"/>
        <v>0</v>
      </c>
    </row>
    <row r="19" spans="1:11" x14ac:dyDescent="0.25">
      <c r="A19" s="240"/>
      <c r="B19" s="2">
        <v>27.22</v>
      </c>
      <c r="C19" s="15"/>
      <c r="D19" s="1058">
        <f t="shared" si="0"/>
        <v>0</v>
      </c>
      <c r="E19" s="1059"/>
      <c r="F19" s="227">
        <f t="shared" si="1"/>
        <v>0</v>
      </c>
      <c r="G19" s="851"/>
      <c r="H19" s="852"/>
      <c r="I19" s="611">
        <f t="shared" si="3"/>
        <v>17774.66</v>
      </c>
      <c r="J19" s="612">
        <f t="shared" si="5"/>
        <v>653</v>
      </c>
      <c r="K19" s="613">
        <f t="shared" si="2"/>
        <v>0</v>
      </c>
    </row>
    <row r="20" spans="1:11" x14ac:dyDescent="0.25">
      <c r="A20" s="240"/>
      <c r="B20" s="2">
        <v>27.22</v>
      </c>
      <c r="C20" s="15"/>
      <c r="D20" s="1058">
        <f t="shared" si="0"/>
        <v>0</v>
      </c>
      <c r="E20" s="1059"/>
      <c r="F20" s="227">
        <f t="shared" si="1"/>
        <v>0</v>
      </c>
      <c r="G20" s="851"/>
      <c r="H20" s="852"/>
      <c r="I20" s="611">
        <f t="shared" si="3"/>
        <v>17774.66</v>
      </c>
      <c r="J20" s="614">
        <f t="shared" si="5"/>
        <v>653</v>
      </c>
      <c r="K20" s="613">
        <f t="shared" si="2"/>
        <v>0</v>
      </c>
    </row>
    <row r="21" spans="1:11" x14ac:dyDescent="0.25">
      <c r="A21" s="240"/>
      <c r="B21" s="2">
        <v>27.22</v>
      </c>
      <c r="C21" s="15"/>
      <c r="D21" s="1058">
        <f t="shared" si="0"/>
        <v>0</v>
      </c>
      <c r="E21" s="950"/>
      <c r="F21" s="227">
        <f t="shared" si="1"/>
        <v>0</v>
      </c>
      <c r="G21" s="851"/>
      <c r="H21" s="852"/>
      <c r="I21" s="611">
        <f t="shared" si="3"/>
        <v>17774.66</v>
      </c>
      <c r="J21" s="612">
        <f t="shared" si="5"/>
        <v>653</v>
      </c>
      <c r="K21" s="613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58">
        <f t="shared" si="0"/>
        <v>0</v>
      </c>
      <c r="E22" s="950"/>
      <c r="F22" s="227">
        <f t="shared" si="1"/>
        <v>0</v>
      </c>
      <c r="G22" s="851"/>
      <c r="H22" s="852"/>
      <c r="I22" s="611">
        <f t="shared" si="3"/>
        <v>17774.66</v>
      </c>
      <c r="J22" s="612">
        <f t="shared" si="5"/>
        <v>653</v>
      </c>
      <c r="K22" s="613">
        <f t="shared" si="2"/>
        <v>0</v>
      </c>
    </row>
    <row r="23" spans="1:11" x14ac:dyDescent="0.25">
      <c r="A23" s="240"/>
      <c r="B23" s="2">
        <v>27.22</v>
      </c>
      <c r="C23" s="15"/>
      <c r="D23" s="1058">
        <f t="shared" si="0"/>
        <v>0</v>
      </c>
      <c r="E23" s="950"/>
      <c r="F23" s="227">
        <f t="shared" si="1"/>
        <v>0</v>
      </c>
      <c r="G23" s="851"/>
      <c r="H23" s="852"/>
      <c r="I23" s="611">
        <f t="shared" si="3"/>
        <v>17774.66</v>
      </c>
      <c r="J23" s="612">
        <f t="shared" si="5"/>
        <v>653</v>
      </c>
      <c r="K23" s="613">
        <f t="shared" si="2"/>
        <v>0</v>
      </c>
    </row>
    <row r="24" spans="1:11" x14ac:dyDescent="0.25">
      <c r="A24" s="240"/>
      <c r="B24" s="2">
        <v>27.22</v>
      </c>
      <c r="C24" s="15"/>
      <c r="D24" s="1058">
        <f t="shared" si="0"/>
        <v>0</v>
      </c>
      <c r="E24" s="1059"/>
      <c r="F24" s="227">
        <f t="shared" si="1"/>
        <v>0</v>
      </c>
      <c r="G24" s="851"/>
      <c r="H24" s="852"/>
      <c r="I24" s="611">
        <f t="shared" si="3"/>
        <v>17774.66</v>
      </c>
      <c r="J24" s="612">
        <f t="shared" si="5"/>
        <v>653</v>
      </c>
      <c r="K24" s="613">
        <f t="shared" si="2"/>
        <v>0</v>
      </c>
    </row>
    <row r="25" spans="1:11" x14ac:dyDescent="0.25">
      <c r="A25" s="240"/>
      <c r="B25" s="2">
        <v>27.22</v>
      </c>
      <c r="C25" s="15"/>
      <c r="D25" s="1058">
        <f t="shared" si="0"/>
        <v>0</v>
      </c>
      <c r="E25" s="950"/>
      <c r="F25" s="227">
        <f t="shared" si="1"/>
        <v>0</v>
      </c>
      <c r="G25" s="851"/>
      <c r="H25" s="852"/>
      <c r="I25" s="611">
        <f t="shared" si="3"/>
        <v>17774.66</v>
      </c>
      <c r="J25" s="612">
        <f t="shared" si="5"/>
        <v>653</v>
      </c>
      <c r="K25" s="613">
        <f t="shared" si="2"/>
        <v>0</v>
      </c>
    </row>
    <row r="26" spans="1:11" x14ac:dyDescent="0.25">
      <c r="A26" s="240"/>
      <c r="B26" s="2">
        <v>27.22</v>
      </c>
      <c r="C26" s="15"/>
      <c r="D26" s="1058">
        <f t="shared" si="0"/>
        <v>0</v>
      </c>
      <c r="E26" s="1059"/>
      <c r="F26" s="227">
        <f t="shared" si="1"/>
        <v>0</v>
      </c>
      <c r="G26" s="851"/>
      <c r="H26" s="852"/>
      <c r="I26" s="611">
        <f t="shared" si="3"/>
        <v>17774.66</v>
      </c>
      <c r="J26" s="612">
        <f t="shared" si="5"/>
        <v>653</v>
      </c>
      <c r="K26" s="613">
        <f t="shared" si="2"/>
        <v>0</v>
      </c>
    </row>
    <row r="27" spans="1:11" x14ac:dyDescent="0.25">
      <c r="A27" s="240"/>
      <c r="B27" s="2">
        <v>27.22</v>
      </c>
      <c r="C27" s="15"/>
      <c r="D27" s="1058">
        <f t="shared" si="0"/>
        <v>0</v>
      </c>
      <c r="E27" s="1059"/>
      <c r="F27" s="227">
        <f t="shared" si="1"/>
        <v>0</v>
      </c>
      <c r="G27" s="851"/>
      <c r="H27" s="852"/>
      <c r="I27" s="611">
        <f t="shared" si="3"/>
        <v>17774.66</v>
      </c>
      <c r="J27" s="612">
        <f t="shared" si="5"/>
        <v>653</v>
      </c>
      <c r="K27" s="613">
        <f t="shared" si="2"/>
        <v>0</v>
      </c>
    </row>
    <row r="28" spans="1:11" x14ac:dyDescent="0.25">
      <c r="A28" s="240"/>
      <c r="B28" s="2">
        <v>27.22</v>
      </c>
      <c r="C28" s="15"/>
      <c r="D28" s="1058">
        <f t="shared" si="0"/>
        <v>0</v>
      </c>
      <c r="E28" s="1059"/>
      <c r="F28" s="227">
        <f t="shared" si="1"/>
        <v>0</v>
      </c>
      <c r="G28" s="851"/>
      <c r="H28" s="852"/>
      <c r="I28" s="611">
        <f t="shared" si="3"/>
        <v>17774.66</v>
      </c>
      <c r="J28" s="612">
        <f t="shared" si="5"/>
        <v>653</v>
      </c>
      <c r="K28" s="613">
        <f t="shared" si="2"/>
        <v>0</v>
      </c>
    </row>
    <row r="29" spans="1:11" x14ac:dyDescent="0.25">
      <c r="A29" s="240"/>
      <c r="B29" s="2">
        <v>27.22</v>
      </c>
      <c r="C29" s="15"/>
      <c r="D29" s="1058">
        <f t="shared" si="0"/>
        <v>0</v>
      </c>
      <c r="E29" s="1059"/>
      <c r="F29" s="227">
        <f t="shared" si="1"/>
        <v>0</v>
      </c>
      <c r="G29" s="851"/>
      <c r="H29" s="852"/>
      <c r="I29" s="611">
        <f t="shared" si="3"/>
        <v>17774.66</v>
      </c>
      <c r="J29" s="614">
        <f t="shared" si="5"/>
        <v>653</v>
      </c>
      <c r="K29" s="613">
        <f t="shared" si="2"/>
        <v>0</v>
      </c>
    </row>
    <row r="30" spans="1:11" x14ac:dyDescent="0.25">
      <c r="A30" s="240"/>
      <c r="B30" s="2">
        <v>27.22</v>
      </c>
      <c r="C30" s="15"/>
      <c r="D30" s="1058">
        <f t="shared" si="0"/>
        <v>0</v>
      </c>
      <c r="E30" s="1059"/>
      <c r="F30" s="227">
        <f t="shared" si="1"/>
        <v>0</v>
      </c>
      <c r="G30" s="414"/>
      <c r="H30" s="415"/>
      <c r="I30" s="611">
        <f t="shared" si="3"/>
        <v>17774.66</v>
      </c>
      <c r="J30" s="614">
        <f t="shared" si="5"/>
        <v>653</v>
      </c>
      <c r="K30" s="613">
        <f t="shared" si="2"/>
        <v>0</v>
      </c>
    </row>
    <row r="31" spans="1:11" x14ac:dyDescent="0.25">
      <c r="A31" s="240"/>
      <c r="B31" s="2">
        <v>27.22</v>
      </c>
      <c r="C31" s="15"/>
      <c r="D31" s="1058">
        <f t="shared" si="0"/>
        <v>0</v>
      </c>
      <c r="E31" s="1059"/>
      <c r="F31" s="227">
        <f t="shared" si="1"/>
        <v>0</v>
      </c>
      <c r="G31" s="414"/>
      <c r="H31" s="415"/>
      <c r="I31" s="611">
        <f t="shared" si="3"/>
        <v>17774.66</v>
      </c>
      <c r="J31" s="614">
        <f t="shared" si="5"/>
        <v>653</v>
      </c>
      <c r="K31" s="613">
        <f t="shared" si="2"/>
        <v>0</v>
      </c>
    </row>
    <row r="32" spans="1:11" x14ac:dyDescent="0.25">
      <c r="B32" s="2">
        <v>27.22</v>
      </c>
      <c r="C32" s="15"/>
      <c r="D32" s="1058">
        <f t="shared" si="0"/>
        <v>0</v>
      </c>
      <c r="E32" s="1059"/>
      <c r="F32" s="227">
        <f t="shared" si="1"/>
        <v>0</v>
      </c>
      <c r="G32" s="414"/>
      <c r="H32" s="415"/>
      <c r="I32" s="611">
        <f t="shared" si="3"/>
        <v>17774.66</v>
      </c>
      <c r="J32" s="614">
        <f t="shared" si="5"/>
        <v>653</v>
      </c>
      <c r="K32" s="613">
        <f t="shared" si="2"/>
        <v>0</v>
      </c>
    </row>
    <row r="33" spans="2:11" x14ac:dyDescent="0.25">
      <c r="B33" s="2">
        <v>27.22</v>
      </c>
      <c r="C33" s="15"/>
      <c r="D33" s="1058">
        <f t="shared" si="0"/>
        <v>0</v>
      </c>
      <c r="E33" s="1059"/>
      <c r="F33" s="227">
        <f t="shared" si="1"/>
        <v>0</v>
      </c>
      <c r="G33" s="414"/>
      <c r="H33" s="415"/>
      <c r="I33" s="611">
        <f t="shared" si="3"/>
        <v>17774.66</v>
      </c>
      <c r="J33" s="614">
        <f t="shared" si="5"/>
        <v>653</v>
      </c>
      <c r="K33" s="613">
        <f t="shared" si="2"/>
        <v>0</v>
      </c>
    </row>
    <row r="34" spans="2:11" x14ac:dyDescent="0.25">
      <c r="B34" s="2">
        <v>27.22</v>
      </c>
      <c r="C34" s="15"/>
      <c r="D34" s="1058">
        <f t="shared" si="0"/>
        <v>0</v>
      </c>
      <c r="E34" s="1059"/>
      <c r="F34" s="227">
        <f t="shared" si="1"/>
        <v>0</v>
      </c>
      <c r="G34" s="851"/>
      <c r="H34" s="852"/>
      <c r="I34" s="611">
        <f t="shared" si="3"/>
        <v>17774.66</v>
      </c>
      <c r="J34" s="612">
        <f t="shared" si="5"/>
        <v>653</v>
      </c>
      <c r="K34" s="613">
        <f t="shared" si="2"/>
        <v>0</v>
      </c>
    </row>
    <row r="35" spans="2:11" x14ac:dyDescent="0.25">
      <c r="B35" s="2">
        <v>27.22</v>
      </c>
      <c r="C35" s="15"/>
      <c r="D35" s="1058">
        <f t="shared" si="0"/>
        <v>0</v>
      </c>
      <c r="E35" s="1059"/>
      <c r="F35" s="227">
        <f t="shared" si="1"/>
        <v>0</v>
      </c>
      <c r="G35" s="851"/>
      <c r="H35" s="852"/>
      <c r="I35" s="611">
        <f t="shared" si="3"/>
        <v>17774.66</v>
      </c>
      <c r="J35" s="612">
        <f t="shared" si="5"/>
        <v>653</v>
      </c>
      <c r="K35" s="613">
        <f t="shared" si="2"/>
        <v>0</v>
      </c>
    </row>
    <row r="36" spans="2:11" x14ac:dyDescent="0.25">
      <c r="B36" s="2">
        <v>27.22</v>
      </c>
      <c r="C36" s="15"/>
      <c r="D36" s="1058">
        <f t="shared" si="0"/>
        <v>0</v>
      </c>
      <c r="E36" s="1059"/>
      <c r="F36" s="227">
        <f t="shared" si="1"/>
        <v>0</v>
      </c>
      <c r="G36" s="851"/>
      <c r="H36" s="852"/>
      <c r="I36" s="611">
        <f t="shared" si="3"/>
        <v>17774.66</v>
      </c>
      <c r="J36" s="612">
        <f t="shared" si="5"/>
        <v>653</v>
      </c>
      <c r="K36" s="613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1">
        <f t="shared" si="3"/>
        <v>17774.66</v>
      </c>
      <c r="J37" s="612">
        <f t="shared" si="5"/>
        <v>653</v>
      </c>
      <c r="K37" s="613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1">
        <f t="shared" si="3"/>
        <v>17774.66</v>
      </c>
      <c r="J38" s="612">
        <f t="shared" si="5"/>
        <v>653</v>
      </c>
      <c r="K38" s="613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1">
        <f t="shared" si="3"/>
        <v>17774.66</v>
      </c>
      <c r="J39" s="612">
        <f t="shared" si="5"/>
        <v>653</v>
      </c>
      <c r="K39" s="613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1">
        <f t="shared" si="3"/>
        <v>17774.66</v>
      </c>
      <c r="J40" s="612">
        <f t="shared" si="5"/>
        <v>653</v>
      </c>
      <c r="K40" s="613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1">
        <f t="shared" si="3"/>
        <v>17774.66</v>
      </c>
      <c r="J41" s="612">
        <f t="shared" si="5"/>
        <v>653</v>
      </c>
      <c r="K41" s="613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1">
        <f t="shared" si="3"/>
        <v>17774.66</v>
      </c>
      <c r="J42" s="612">
        <f t="shared" si="5"/>
        <v>653</v>
      </c>
      <c r="K42" s="613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1">
        <f t="shared" si="3"/>
        <v>17774.66</v>
      </c>
      <c r="J43" s="612">
        <f t="shared" si="5"/>
        <v>653</v>
      </c>
      <c r="K43" s="613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1">
        <f t="shared" si="3"/>
        <v>17774.66</v>
      </c>
      <c r="J44" s="612">
        <f t="shared" si="5"/>
        <v>653</v>
      </c>
      <c r="K44" s="613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1">
        <f t="shared" si="3"/>
        <v>17774.66</v>
      </c>
      <c r="J45" s="612">
        <f t="shared" si="5"/>
        <v>653</v>
      </c>
      <c r="K45" s="613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1">
        <f t="shared" si="3"/>
        <v>17774.66</v>
      </c>
      <c r="J46" s="612">
        <f t="shared" si="5"/>
        <v>653</v>
      </c>
      <c r="K46" s="613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1">
        <f t="shared" si="3"/>
        <v>17774.66</v>
      </c>
      <c r="J47" s="612">
        <f t="shared" si="5"/>
        <v>653</v>
      </c>
      <c r="K47" s="613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1">
        <f t="shared" si="3"/>
        <v>17774.66</v>
      </c>
      <c r="J48" s="612">
        <f t="shared" si="5"/>
        <v>653</v>
      </c>
      <c r="K48" s="613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1">
        <f t="shared" si="3"/>
        <v>17774.66</v>
      </c>
      <c r="J49" s="612">
        <f t="shared" si="5"/>
        <v>653</v>
      </c>
      <c r="K49" s="613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1">
        <f t="shared" si="3"/>
        <v>17774.66</v>
      </c>
      <c r="J50" s="612">
        <f t="shared" si="5"/>
        <v>653</v>
      </c>
      <c r="K50" s="613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1">
        <f t="shared" si="3"/>
        <v>17774.66</v>
      </c>
      <c r="J51" s="612">
        <f t="shared" si="5"/>
        <v>653</v>
      </c>
      <c r="K51" s="613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1">
        <f t="shared" si="3"/>
        <v>17774.66</v>
      </c>
      <c r="J52" s="612">
        <f t="shared" si="5"/>
        <v>653</v>
      </c>
      <c r="K52" s="613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1">
        <f t="shared" si="3"/>
        <v>17774.66</v>
      </c>
      <c r="J53" s="612">
        <f t="shared" si="5"/>
        <v>653</v>
      </c>
      <c r="K53" s="613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1">
        <f t="shared" si="3"/>
        <v>17774.66</v>
      </c>
      <c r="J54" s="612">
        <f t="shared" si="5"/>
        <v>653</v>
      </c>
      <c r="K54" s="613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1">
        <f t="shared" si="3"/>
        <v>17774.66</v>
      </c>
      <c r="J55" s="612">
        <f t="shared" si="5"/>
        <v>653</v>
      </c>
      <c r="K55" s="613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1">
        <f t="shared" si="3"/>
        <v>17774.66</v>
      </c>
      <c r="J56" s="612">
        <f t="shared" si="5"/>
        <v>653</v>
      </c>
      <c r="K56" s="613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1">
        <f t="shared" si="3"/>
        <v>17774.66</v>
      </c>
      <c r="J57" s="612">
        <f t="shared" si="5"/>
        <v>653</v>
      </c>
      <c r="K57" s="613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1">
        <f t="shared" si="3"/>
        <v>17774.66</v>
      </c>
      <c r="J58" s="612">
        <f t="shared" si="5"/>
        <v>653</v>
      </c>
      <c r="K58" s="613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1">
        <f t="shared" si="3"/>
        <v>17774.66</v>
      </c>
      <c r="J59" s="612">
        <f t="shared" si="5"/>
        <v>653</v>
      </c>
      <c r="K59" s="613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1">
        <f t="shared" si="3"/>
        <v>17774.66</v>
      </c>
      <c r="J60" s="612">
        <f t="shared" si="5"/>
        <v>653</v>
      </c>
      <c r="K60" s="613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1">
        <f t="shared" si="3"/>
        <v>17774.66</v>
      </c>
      <c r="J61" s="612">
        <f t="shared" si="5"/>
        <v>653</v>
      </c>
      <c r="K61" s="613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1">
        <f t="shared" si="3"/>
        <v>17774.66</v>
      </c>
      <c r="J62" s="612">
        <f t="shared" si="5"/>
        <v>653</v>
      </c>
      <c r="K62" s="613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1">
        <f t="shared" si="3"/>
        <v>17774.66</v>
      </c>
      <c r="J63" s="612">
        <f t="shared" si="5"/>
        <v>653</v>
      </c>
      <c r="K63" s="613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1">
        <f t="shared" si="3"/>
        <v>17774.66</v>
      </c>
      <c r="J64" s="612">
        <f t="shared" si="5"/>
        <v>653</v>
      </c>
      <c r="K64" s="613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1">
        <f t="shared" si="3"/>
        <v>17774.66</v>
      </c>
      <c r="J65" s="612">
        <f t="shared" si="5"/>
        <v>653</v>
      </c>
      <c r="K65" s="613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1">
        <f t="shared" si="3"/>
        <v>17774.66</v>
      </c>
      <c r="J66" s="612">
        <f t="shared" si="5"/>
        <v>653</v>
      </c>
      <c r="K66" s="613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1">
        <f t="shared" si="3"/>
        <v>17774.66</v>
      </c>
      <c r="J67" s="612">
        <f t="shared" si="5"/>
        <v>653</v>
      </c>
      <c r="K67" s="613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1">
        <f t="shared" si="3"/>
        <v>17774.66</v>
      </c>
      <c r="J68" s="612">
        <f t="shared" si="5"/>
        <v>653</v>
      </c>
      <c r="K68" s="613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1">
        <f t="shared" si="3"/>
        <v>17774.66</v>
      </c>
      <c r="J69" s="612">
        <f t="shared" si="5"/>
        <v>653</v>
      </c>
      <c r="K69" s="613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1">
        <f t="shared" si="3"/>
        <v>17774.66</v>
      </c>
      <c r="J70" s="614">
        <f t="shared" si="5"/>
        <v>653</v>
      </c>
      <c r="K70" s="613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1">
        <f t="shared" si="3"/>
        <v>17774.66</v>
      </c>
      <c r="J71" s="614">
        <f t="shared" si="5"/>
        <v>653</v>
      </c>
      <c r="K71" s="613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1">
        <f t="shared" si="3"/>
        <v>17774.66</v>
      </c>
      <c r="J72" s="614">
        <f t="shared" si="5"/>
        <v>653</v>
      </c>
      <c r="K72" s="613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1">
        <f t="shared" si="3"/>
        <v>17774.66</v>
      </c>
      <c r="J73" s="614">
        <f t="shared" si="5"/>
        <v>653</v>
      </c>
      <c r="K73" s="613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1">
        <f t="shared" si="3"/>
        <v>17774.66</v>
      </c>
      <c r="J74" s="614">
        <f t="shared" si="5"/>
        <v>653</v>
      </c>
      <c r="K74" s="613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1">
        <f t="shared" ref="I75:I113" si="9">I74-F75</f>
        <v>17774.66</v>
      </c>
      <c r="J75" s="614">
        <f t="shared" si="5"/>
        <v>653</v>
      </c>
      <c r="K75" s="613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1">
        <f t="shared" si="9"/>
        <v>17774.66</v>
      </c>
      <c r="J76" s="612">
        <f t="shared" si="5"/>
        <v>653</v>
      </c>
      <c r="K76" s="613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1">
        <f t="shared" si="9"/>
        <v>17774.66</v>
      </c>
      <c r="J77" s="612">
        <f t="shared" ref="J77:J113" si="10">J76-C77</f>
        <v>653</v>
      </c>
      <c r="K77" s="613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1">
        <f t="shared" si="9"/>
        <v>17774.66</v>
      </c>
      <c r="J78" s="612">
        <f t="shared" si="10"/>
        <v>653</v>
      </c>
      <c r="K78" s="613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1">
        <f t="shared" si="9"/>
        <v>17774.66</v>
      </c>
      <c r="J79" s="612">
        <f t="shared" si="10"/>
        <v>653</v>
      </c>
      <c r="K79" s="613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1">
        <f t="shared" si="9"/>
        <v>17774.66</v>
      </c>
      <c r="J80" s="612">
        <f t="shared" si="10"/>
        <v>653</v>
      </c>
      <c r="K80" s="613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1">
        <f t="shared" si="9"/>
        <v>17774.66</v>
      </c>
      <c r="J81" s="612">
        <f t="shared" si="10"/>
        <v>653</v>
      </c>
      <c r="K81" s="613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1">
        <f t="shared" si="9"/>
        <v>17774.66</v>
      </c>
      <c r="J82" s="612">
        <f t="shared" si="10"/>
        <v>653</v>
      </c>
      <c r="K82" s="613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1">
        <f t="shared" si="9"/>
        <v>17774.66</v>
      </c>
      <c r="J83" s="612">
        <f t="shared" si="10"/>
        <v>653</v>
      </c>
      <c r="K83" s="613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1">
        <f t="shared" si="9"/>
        <v>17774.66</v>
      </c>
      <c r="J84" s="612">
        <f t="shared" si="10"/>
        <v>653</v>
      </c>
      <c r="K84" s="613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1">
        <f t="shared" si="9"/>
        <v>17774.66</v>
      </c>
      <c r="J85" s="612">
        <f t="shared" si="10"/>
        <v>653</v>
      </c>
      <c r="K85" s="613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1">
        <f t="shared" si="9"/>
        <v>17774.66</v>
      </c>
      <c r="J86" s="612">
        <f t="shared" si="10"/>
        <v>653</v>
      </c>
      <c r="K86" s="613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1">
        <f t="shared" si="9"/>
        <v>17774.66</v>
      </c>
      <c r="J87" s="612">
        <f t="shared" si="10"/>
        <v>653</v>
      </c>
      <c r="K87" s="613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1">
        <f t="shared" si="9"/>
        <v>17774.66</v>
      </c>
      <c r="J88" s="612">
        <f t="shared" si="10"/>
        <v>653</v>
      </c>
      <c r="K88" s="613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1">
        <f t="shared" si="9"/>
        <v>17774.66</v>
      </c>
      <c r="J89" s="612">
        <f t="shared" si="10"/>
        <v>653</v>
      </c>
      <c r="K89" s="613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1">
        <f t="shared" si="9"/>
        <v>17774.66</v>
      </c>
      <c r="J90" s="612">
        <f t="shared" si="10"/>
        <v>653</v>
      </c>
      <c r="K90" s="613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1">
        <f t="shared" si="9"/>
        <v>17774.66</v>
      </c>
      <c r="J91" s="612">
        <f t="shared" si="10"/>
        <v>653</v>
      </c>
      <c r="K91" s="613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1">
        <f t="shared" si="9"/>
        <v>17774.66</v>
      </c>
      <c r="J92" s="612">
        <f t="shared" si="10"/>
        <v>653</v>
      </c>
      <c r="K92" s="613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1">
        <f t="shared" si="9"/>
        <v>17774.66</v>
      </c>
      <c r="J93" s="612">
        <f t="shared" si="10"/>
        <v>653</v>
      </c>
      <c r="K93" s="613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1">
        <f t="shared" si="9"/>
        <v>17774.66</v>
      </c>
      <c r="J94" s="612">
        <f t="shared" si="10"/>
        <v>653</v>
      </c>
      <c r="K94" s="613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1">
        <f t="shared" si="9"/>
        <v>17774.66</v>
      </c>
      <c r="J95" s="612">
        <f t="shared" si="10"/>
        <v>653</v>
      </c>
      <c r="K95" s="613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1">
        <f t="shared" si="9"/>
        <v>17774.66</v>
      </c>
      <c r="J96" s="612">
        <f t="shared" si="10"/>
        <v>653</v>
      </c>
      <c r="K96" s="613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1">
        <f t="shared" si="9"/>
        <v>17774.66</v>
      </c>
      <c r="J97" s="612">
        <f t="shared" si="10"/>
        <v>653</v>
      </c>
      <c r="K97" s="613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1">
        <f t="shared" si="9"/>
        <v>17774.66</v>
      </c>
      <c r="J98" s="612">
        <f t="shared" si="10"/>
        <v>653</v>
      </c>
      <c r="K98" s="613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1">
        <f t="shared" si="9"/>
        <v>17774.66</v>
      </c>
      <c r="J99" s="612">
        <f t="shared" si="10"/>
        <v>653</v>
      </c>
      <c r="K99" s="613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1">
        <f t="shared" si="9"/>
        <v>17774.66</v>
      </c>
      <c r="J100" s="612">
        <f t="shared" si="10"/>
        <v>653</v>
      </c>
      <c r="K100" s="613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1">
        <f t="shared" si="9"/>
        <v>17774.66</v>
      </c>
      <c r="J101" s="612">
        <f t="shared" si="10"/>
        <v>653</v>
      </c>
      <c r="K101" s="613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1">
        <f t="shared" si="9"/>
        <v>17774.66</v>
      </c>
      <c r="J102" s="612">
        <f t="shared" si="10"/>
        <v>653</v>
      </c>
      <c r="K102" s="613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1">
        <f t="shared" si="9"/>
        <v>17774.66</v>
      </c>
      <c r="J103" s="612">
        <f t="shared" si="10"/>
        <v>653</v>
      </c>
      <c r="K103" s="613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1">
        <f t="shared" si="9"/>
        <v>17774.66</v>
      </c>
      <c r="J104" s="612">
        <f t="shared" si="10"/>
        <v>653</v>
      </c>
      <c r="K104" s="613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1">
        <f t="shared" si="9"/>
        <v>17774.66</v>
      </c>
      <c r="J105" s="612">
        <f t="shared" si="10"/>
        <v>653</v>
      </c>
      <c r="K105" s="613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1">
        <f t="shared" si="9"/>
        <v>17774.66</v>
      </c>
      <c r="J106" s="612">
        <f t="shared" si="10"/>
        <v>653</v>
      </c>
      <c r="K106" s="613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1">
        <f t="shared" si="9"/>
        <v>17774.66</v>
      </c>
      <c r="J107" s="612">
        <f t="shared" si="10"/>
        <v>653</v>
      </c>
      <c r="K107" s="613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1">
        <f t="shared" si="9"/>
        <v>17774.66</v>
      </c>
      <c r="J108" s="612">
        <f t="shared" si="10"/>
        <v>653</v>
      </c>
      <c r="K108" s="613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1">
        <f t="shared" si="9"/>
        <v>17774.66</v>
      </c>
      <c r="J109" s="612">
        <f t="shared" si="10"/>
        <v>653</v>
      </c>
      <c r="K109" s="613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1">
        <f t="shared" si="9"/>
        <v>17774.66</v>
      </c>
      <c r="J110" s="612">
        <f t="shared" si="10"/>
        <v>653</v>
      </c>
      <c r="K110" s="613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1">
        <f t="shared" si="9"/>
        <v>17774.66</v>
      </c>
      <c r="J111" s="612">
        <f t="shared" si="10"/>
        <v>653</v>
      </c>
      <c r="K111" s="613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1">
        <f t="shared" si="9"/>
        <v>17774.66</v>
      </c>
      <c r="J112" s="612">
        <f t="shared" si="10"/>
        <v>653</v>
      </c>
      <c r="K112" s="613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1">
        <f t="shared" si="9"/>
        <v>17774.66</v>
      </c>
      <c r="J113" s="612">
        <f t="shared" si="10"/>
        <v>653</v>
      </c>
      <c r="K113" s="615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090" t="s">
        <v>11</v>
      </c>
      <c r="D120" s="1091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8" t="s">
        <v>284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086" t="s">
        <v>140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086"/>
      <c r="B6" s="941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7">
        <v>44722</v>
      </c>
      <c r="F9" s="263">
        <f t="shared" ref="F9:F10" si="0">D9</f>
        <v>114.23</v>
      </c>
      <c r="G9" s="264" t="s">
        <v>173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7">
        <v>44725</v>
      </c>
      <c r="F10" s="263">
        <f t="shared" si="0"/>
        <v>142.46</v>
      </c>
      <c r="G10" s="264" t="s">
        <v>181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7">
        <v>44725</v>
      </c>
      <c r="F11" s="263">
        <f t="shared" ref="F11:F41" si="3">D11</f>
        <v>36.950000000000003</v>
      </c>
      <c r="G11" s="264" t="s">
        <v>184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7">
        <v>44727</v>
      </c>
      <c r="F12" s="263">
        <f t="shared" si="3"/>
        <v>15.56</v>
      </c>
      <c r="G12" s="264" t="s">
        <v>187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7">
        <v>44729</v>
      </c>
      <c r="F13" s="263">
        <f t="shared" si="3"/>
        <v>11.41</v>
      </c>
      <c r="G13" s="264" t="s">
        <v>195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7">
        <v>44730</v>
      </c>
      <c r="F14" s="263">
        <f t="shared" si="3"/>
        <v>18.75</v>
      </c>
      <c r="G14" s="264" t="s">
        <v>201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7">
        <v>44730</v>
      </c>
      <c r="F15" s="263">
        <f t="shared" si="3"/>
        <v>163.25</v>
      </c>
      <c r="G15" s="264" t="s">
        <v>203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7">
        <v>44732</v>
      </c>
      <c r="F16" s="263">
        <f t="shared" si="3"/>
        <v>20.7</v>
      </c>
      <c r="G16" s="264" t="s">
        <v>206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7">
        <v>44732</v>
      </c>
      <c r="F17" s="263">
        <f t="shared" si="3"/>
        <v>85.76</v>
      </c>
      <c r="G17" s="264" t="s">
        <v>207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7">
        <v>44732</v>
      </c>
      <c r="F18" s="263">
        <f t="shared" si="3"/>
        <v>17.170000000000002</v>
      </c>
      <c r="G18" s="264" t="s">
        <v>207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7">
        <v>44733</v>
      </c>
      <c r="F19" s="263">
        <f t="shared" si="3"/>
        <v>66.72</v>
      </c>
      <c r="G19" s="264" t="s">
        <v>213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7">
        <v>44733</v>
      </c>
      <c r="F20" s="263">
        <f t="shared" si="3"/>
        <v>97.87</v>
      </c>
      <c r="G20" s="264" t="s">
        <v>213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7">
        <v>44734</v>
      </c>
      <c r="F21" s="263">
        <f t="shared" si="3"/>
        <v>75.930000000000007</v>
      </c>
      <c r="G21" s="264" t="s">
        <v>218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7">
        <v>44737</v>
      </c>
      <c r="F22" s="263">
        <f t="shared" si="3"/>
        <v>11.31</v>
      </c>
      <c r="G22" s="264" t="s">
        <v>238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7">
        <v>44739</v>
      </c>
      <c r="F23" s="263">
        <f t="shared" si="3"/>
        <v>116</v>
      </c>
      <c r="G23" s="264" t="s">
        <v>243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7">
        <v>44740</v>
      </c>
      <c r="F24" s="263">
        <f t="shared" si="3"/>
        <v>85.46</v>
      </c>
      <c r="G24" s="264" t="s">
        <v>247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7">
        <v>44740</v>
      </c>
      <c r="F25" s="263">
        <f t="shared" si="3"/>
        <v>21.49</v>
      </c>
      <c r="G25" s="264" t="s">
        <v>248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7">
        <v>44744</v>
      </c>
      <c r="F26" s="263">
        <f t="shared" si="3"/>
        <v>53.95</v>
      </c>
      <c r="G26" s="264" t="s">
        <v>263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7">
        <v>44745</v>
      </c>
      <c r="F27" s="263">
        <f t="shared" si="3"/>
        <v>168.45</v>
      </c>
      <c r="G27" s="264" t="s">
        <v>266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807"/>
      <c r="E28" s="954"/>
      <c r="F28" s="80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807"/>
      <c r="E29" s="954"/>
      <c r="F29" s="80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807"/>
      <c r="E30" s="954"/>
      <c r="F30" s="80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807"/>
      <c r="E31" s="954"/>
      <c r="F31" s="80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807"/>
      <c r="E32" s="954"/>
      <c r="F32" s="80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807"/>
      <c r="E33" s="954"/>
      <c r="F33" s="80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807"/>
      <c r="E34" s="954"/>
      <c r="F34" s="80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807"/>
      <c r="E35" s="954"/>
      <c r="F35" s="80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807"/>
      <c r="E36" s="954"/>
      <c r="F36" s="80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807"/>
      <c r="E37" s="954"/>
      <c r="F37" s="80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807"/>
      <c r="E38" s="954"/>
      <c r="F38" s="80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807"/>
      <c r="E39" s="954"/>
      <c r="F39" s="80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807"/>
      <c r="E40" s="954"/>
      <c r="F40" s="80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090" t="s">
        <v>11</v>
      </c>
      <c r="D47" s="1091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086"/>
      <c r="B5" s="1112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086"/>
      <c r="B6" s="1112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7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7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7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7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7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7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7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7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7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7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7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7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7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7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7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7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7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7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7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7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7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7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90" t="s">
        <v>11</v>
      </c>
      <c r="D60" s="109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8" t="s">
        <v>285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86" t="s">
        <v>52</v>
      </c>
      <c r="B4" s="1113" t="s">
        <v>129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086"/>
      <c r="B5" s="1114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36"/>
      <c r="B6" s="1114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36"/>
      <c r="B7" s="941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36"/>
      <c r="B8" s="941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7">
        <f>F4+F5-C10+F6+F7+F8</f>
        <v>176</v>
      </c>
      <c r="C10" s="53">
        <v>30</v>
      </c>
      <c r="D10" s="263">
        <v>740.34</v>
      </c>
      <c r="E10" s="697">
        <v>44716</v>
      </c>
      <c r="F10" s="263">
        <f t="shared" ref="F10:F55" si="0">D10</f>
        <v>740.34</v>
      </c>
      <c r="G10" s="264" t="s">
        <v>157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7">
        <v>44718</v>
      </c>
      <c r="F11" s="263">
        <f t="shared" si="0"/>
        <v>623.72</v>
      </c>
      <c r="G11" s="264" t="s">
        <v>161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7">
        <v>44720</v>
      </c>
      <c r="F12" s="263">
        <f t="shared" si="0"/>
        <v>1304.69</v>
      </c>
      <c r="G12" s="264" t="s">
        <v>168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7">
        <v>44735</v>
      </c>
      <c r="F13" s="263">
        <f t="shared" si="0"/>
        <v>211.06</v>
      </c>
      <c r="G13" s="264" t="s">
        <v>224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7">
        <v>44735</v>
      </c>
      <c r="F14" s="263">
        <f t="shared" si="0"/>
        <v>199.93</v>
      </c>
      <c r="G14" s="264" t="s">
        <v>225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7">
        <v>44737</v>
      </c>
      <c r="F15" s="263">
        <f t="shared" si="0"/>
        <v>243.53</v>
      </c>
      <c r="G15" s="264" t="s">
        <v>235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7">
        <v>44737</v>
      </c>
      <c r="F16" s="263">
        <f t="shared" si="0"/>
        <v>201.41</v>
      </c>
      <c r="G16" s="264" t="s">
        <v>236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7">
        <v>44737</v>
      </c>
      <c r="F17" s="263">
        <f t="shared" si="0"/>
        <v>148.9</v>
      </c>
      <c r="G17" s="264" t="s">
        <v>236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7">
        <v>44737</v>
      </c>
      <c r="F18" s="263">
        <f t="shared" si="0"/>
        <v>207.04</v>
      </c>
      <c r="G18" s="264" t="s">
        <v>239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7">
        <v>44737</v>
      </c>
      <c r="F19" s="263">
        <f t="shared" si="0"/>
        <v>195.24</v>
      </c>
      <c r="G19" s="264" t="s">
        <v>239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7">
        <v>44737</v>
      </c>
      <c r="F20" s="263">
        <f t="shared" si="0"/>
        <v>209.24</v>
      </c>
      <c r="G20" s="264" t="s">
        <v>240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7">
        <v>44742</v>
      </c>
      <c r="F21" s="263">
        <f t="shared" si="0"/>
        <v>299.95</v>
      </c>
      <c r="G21" s="264" t="s">
        <v>258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7">
        <v>44743</v>
      </c>
      <c r="F22" s="263">
        <f t="shared" si="0"/>
        <v>227.88</v>
      </c>
      <c r="G22" s="264" t="s">
        <v>260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807"/>
      <c r="E23" s="954"/>
      <c r="F23" s="80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807"/>
      <c r="E24" s="954"/>
      <c r="F24" s="80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807"/>
      <c r="E25" s="954"/>
      <c r="F25" s="80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807"/>
      <c r="E26" s="954"/>
      <c r="F26" s="80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807"/>
      <c r="E27" s="954"/>
      <c r="F27" s="80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807"/>
      <c r="E28" s="954"/>
      <c r="F28" s="80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807"/>
      <c r="E29" s="954"/>
      <c r="F29" s="80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807"/>
      <c r="E30" s="954"/>
      <c r="F30" s="80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807"/>
      <c r="E31" s="954"/>
      <c r="F31" s="80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807"/>
      <c r="E32" s="954"/>
      <c r="F32" s="80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807"/>
      <c r="E33" s="954"/>
      <c r="F33" s="80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807"/>
      <c r="E34" s="954"/>
      <c r="F34" s="80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807"/>
      <c r="E35" s="954"/>
      <c r="F35" s="80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807"/>
      <c r="E36" s="954"/>
      <c r="F36" s="80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807"/>
      <c r="E37" s="954"/>
      <c r="F37" s="80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53"/>
      <c r="F38" s="227">
        <f t="shared" si="0"/>
        <v>0</v>
      </c>
      <c r="G38" s="851"/>
      <c r="H38" s="852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53"/>
      <c r="F39" s="227">
        <f t="shared" si="0"/>
        <v>0</v>
      </c>
      <c r="G39" s="851"/>
      <c r="H39" s="852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53"/>
      <c r="F40" s="227">
        <f t="shared" si="0"/>
        <v>0</v>
      </c>
      <c r="G40" s="851"/>
      <c r="H40" s="852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53"/>
      <c r="F41" s="227">
        <f t="shared" si="0"/>
        <v>0</v>
      </c>
      <c r="G41" s="851"/>
      <c r="H41" s="852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53"/>
      <c r="F42" s="227">
        <f t="shared" si="0"/>
        <v>0</v>
      </c>
      <c r="G42" s="851"/>
      <c r="H42" s="852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53"/>
      <c r="F43" s="227">
        <f t="shared" si="0"/>
        <v>0</v>
      </c>
      <c r="G43" s="851"/>
      <c r="H43" s="852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53"/>
      <c r="F44" s="227">
        <f t="shared" si="0"/>
        <v>0</v>
      </c>
      <c r="G44" s="851"/>
      <c r="H44" s="852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53"/>
      <c r="F45" s="227">
        <f t="shared" si="0"/>
        <v>0</v>
      </c>
      <c r="G45" s="851"/>
      <c r="H45" s="852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53"/>
      <c r="F46" s="227">
        <f t="shared" si="0"/>
        <v>0</v>
      </c>
      <c r="G46" s="851"/>
      <c r="H46" s="852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53"/>
      <c r="F47" s="227">
        <f t="shared" si="0"/>
        <v>0</v>
      </c>
      <c r="G47" s="851"/>
      <c r="H47" s="852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53"/>
      <c r="F48" s="227">
        <f t="shared" si="0"/>
        <v>0</v>
      </c>
      <c r="G48" s="851"/>
      <c r="H48" s="852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53"/>
      <c r="F49" s="227">
        <f t="shared" si="0"/>
        <v>0</v>
      </c>
      <c r="G49" s="851"/>
      <c r="H49" s="852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53"/>
      <c r="F50" s="227">
        <f t="shared" si="0"/>
        <v>0</v>
      </c>
      <c r="G50" s="851"/>
      <c r="H50" s="852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53"/>
      <c r="F51" s="227">
        <f t="shared" si="0"/>
        <v>0</v>
      </c>
      <c r="G51" s="851"/>
      <c r="H51" s="852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53"/>
      <c r="F52" s="227">
        <f t="shared" si="0"/>
        <v>0</v>
      </c>
      <c r="G52" s="851"/>
      <c r="H52" s="852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090" t="s">
        <v>11</v>
      </c>
      <c r="D61" s="1091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2"/>
      <c r="B1" s="1092"/>
      <c r="C1" s="1092"/>
      <c r="D1" s="1092"/>
      <c r="E1" s="1092"/>
      <c r="F1" s="1092"/>
      <c r="G1" s="109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15"/>
      <c r="B5" s="1117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16"/>
      <c r="B6" s="1118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9" t="s">
        <v>11</v>
      </c>
      <c r="D56" s="112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8" t="s">
        <v>272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1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130</v>
      </c>
      <c r="B5" s="1089" t="s">
        <v>132</v>
      </c>
      <c r="C5" s="541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8" t="s">
        <v>131</v>
      </c>
      <c r="B6" s="1089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3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149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156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158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1"/>
      <c r="B1" s="1081"/>
      <c r="C1" s="1081"/>
      <c r="D1" s="1081"/>
      <c r="E1" s="1081"/>
      <c r="F1" s="1081"/>
      <c r="G1" s="10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21"/>
      <c r="C4" s="445"/>
      <c r="D4" s="261"/>
      <c r="E4" s="331"/>
      <c r="F4" s="307"/>
      <c r="G4" s="240"/>
    </row>
    <row r="5" spans="1:10" ht="15" customHeight="1" x14ac:dyDescent="0.25">
      <c r="A5" s="1115"/>
      <c r="B5" s="1122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16"/>
      <c r="B6" s="1123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7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7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4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4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4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7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7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7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9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9" t="s">
        <v>11</v>
      </c>
      <c r="D55" s="112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42" activePane="bottomLeft" state="frozen"/>
      <selection pane="bottomLeft" activeCell="G60" sqref="G6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88" t="s">
        <v>286</v>
      </c>
      <c r="B1" s="1088"/>
      <c r="C1" s="1088"/>
      <c r="D1" s="1088"/>
      <c r="E1" s="1088"/>
      <c r="F1" s="1088"/>
      <c r="G1" s="1088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</row>
    <row r="5" spans="1:11" x14ac:dyDescent="0.25">
      <c r="A5" s="73" t="s">
        <v>55</v>
      </c>
      <c r="B5" s="1124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</row>
    <row r="6" spans="1:11" x14ac:dyDescent="0.25">
      <c r="B6" s="1124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</row>
    <row r="7" spans="1:11" ht="15.75" thickBot="1" x14ac:dyDescent="0.3">
      <c r="B7" s="12"/>
      <c r="C7" s="128"/>
      <c r="D7" s="154"/>
      <c r="E7" s="105"/>
      <c r="F7" s="73"/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166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</row>
    <row r="10" spans="1:11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171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2">H10*F10</f>
        <v>1843.24</v>
      </c>
    </row>
    <row r="11" spans="1:11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170</v>
      </c>
      <c r="H11" s="265">
        <v>58</v>
      </c>
      <c r="I11" s="279">
        <f t="shared" ref="I11:I74" si="3">I10-F11</f>
        <v>2878.36</v>
      </c>
      <c r="J11" s="243">
        <f t="shared" ref="J11:J74" si="4">J10-C11</f>
        <v>634</v>
      </c>
      <c r="K11" s="60">
        <f t="shared" si="2"/>
        <v>2633.2</v>
      </c>
    </row>
    <row r="12" spans="1:11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165</v>
      </c>
      <c r="H12" s="265">
        <v>58</v>
      </c>
      <c r="I12" s="279">
        <f t="shared" si="3"/>
        <v>2864.7400000000002</v>
      </c>
      <c r="J12" s="243">
        <f t="shared" si="4"/>
        <v>631</v>
      </c>
      <c r="K12" s="60">
        <f t="shared" si="2"/>
        <v>789.96</v>
      </c>
    </row>
    <row r="13" spans="1:11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174</v>
      </c>
      <c r="H13" s="265">
        <v>58</v>
      </c>
      <c r="I13" s="279">
        <f t="shared" si="3"/>
        <v>2728.5400000000004</v>
      </c>
      <c r="J13" s="243">
        <f t="shared" si="4"/>
        <v>601</v>
      </c>
      <c r="K13" s="60">
        <f t="shared" si="2"/>
        <v>7899.5999999999995</v>
      </c>
    </row>
    <row r="14" spans="1:11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164</v>
      </c>
      <c r="H14" s="265">
        <v>58</v>
      </c>
      <c r="I14" s="279">
        <f t="shared" si="3"/>
        <v>2683.1400000000003</v>
      </c>
      <c r="J14" s="243">
        <f t="shared" si="4"/>
        <v>591</v>
      </c>
      <c r="K14" s="60">
        <f t="shared" si="2"/>
        <v>2633.2</v>
      </c>
    </row>
    <row r="15" spans="1:11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176</v>
      </c>
      <c r="H15" s="265">
        <v>58</v>
      </c>
      <c r="I15" s="279">
        <f t="shared" si="3"/>
        <v>2660.4400000000005</v>
      </c>
      <c r="J15" s="243">
        <f t="shared" si="4"/>
        <v>586</v>
      </c>
      <c r="K15" s="60">
        <f t="shared" si="2"/>
        <v>1316.6</v>
      </c>
    </row>
    <row r="16" spans="1:11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177</v>
      </c>
      <c r="H16" s="265">
        <v>58</v>
      </c>
      <c r="I16" s="279">
        <f t="shared" si="3"/>
        <v>2655.9000000000005</v>
      </c>
      <c r="J16" s="243">
        <f t="shared" si="4"/>
        <v>585</v>
      </c>
      <c r="K16" s="60">
        <f t="shared" si="2"/>
        <v>263.32</v>
      </c>
    </row>
    <row r="17" spans="2:11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180</v>
      </c>
      <c r="H17" s="265">
        <v>58</v>
      </c>
      <c r="I17" s="279">
        <f t="shared" si="3"/>
        <v>2628.6600000000008</v>
      </c>
      <c r="J17" s="243">
        <f t="shared" si="4"/>
        <v>579</v>
      </c>
      <c r="K17" s="60">
        <f t="shared" si="2"/>
        <v>1579.92</v>
      </c>
    </row>
    <row r="18" spans="2:11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183</v>
      </c>
      <c r="H18" s="265">
        <v>58</v>
      </c>
      <c r="I18" s="279">
        <f t="shared" si="3"/>
        <v>2492.4600000000009</v>
      </c>
      <c r="J18" s="243">
        <f t="shared" si="4"/>
        <v>549</v>
      </c>
      <c r="K18" s="60">
        <f t="shared" si="2"/>
        <v>7899.5999999999995</v>
      </c>
    </row>
    <row r="19" spans="2:11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184</v>
      </c>
      <c r="H19" s="265">
        <v>58</v>
      </c>
      <c r="I19" s="279">
        <f t="shared" si="3"/>
        <v>2469.7600000000011</v>
      </c>
      <c r="J19" s="243">
        <f t="shared" si="4"/>
        <v>544</v>
      </c>
      <c r="K19" s="60">
        <f t="shared" si="2"/>
        <v>1316.6</v>
      </c>
    </row>
    <row r="20" spans="2:11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185</v>
      </c>
      <c r="H20" s="71">
        <v>58</v>
      </c>
      <c r="I20" s="203">
        <f t="shared" si="3"/>
        <v>2333.5600000000013</v>
      </c>
      <c r="J20" s="73">
        <f t="shared" si="4"/>
        <v>514</v>
      </c>
      <c r="K20" s="60">
        <f t="shared" si="2"/>
        <v>7899.5999999999995</v>
      </c>
    </row>
    <row r="21" spans="2:11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186</v>
      </c>
      <c r="H21" s="71">
        <v>58</v>
      </c>
      <c r="I21" s="203">
        <f t="shared" si="3"/>
        <v>2265.4600000000014</v>
      </c>
      <c r="J21" s="73">
        <f t="shared" si="4"/>
        <v>499</v>
      </c>
      <c r="K21" s="60">
        <f t="shared" si="2"/>
        <v>3949.7999999999997</v>
      </c>
    </row>
    <row r="22" spans="2:11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189</v>
      </c>
      <c r="H22" s="71">
        <v>58</v>
      </c>
      <c r="I22" s="203">
        <f t="shared" si="3"/>
        <v>2220.0600000000013</v>
      </c>
      <c r="J22" s="73">
        <f t="shared" si="4"/>
        <v>489</v>
      </c>
      <c r="K22" s="60">
        <f t="shared" si="2"/>
        <v>2633.2</v>
      </c>
    </row>
    <row r="23" spans="2:11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190</v>
      </c>
      <c r="H23" s="71">
        <v>58</v>
      </c>
      <c r="I23" s="203">
        <f t="shared" si="3"/>
        <v>2197.3600000000015</v>
      </c>
      <c r="J23" s="73">
        <f t="shared" si="4"/>
        <v>484</v>
      </c>
      <c r="K23" s="60">
        <f t="shared" si="2"/>
        <v>1316.6</v>
      </c>
    </row>
    <row r="24" spans="2:11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194</v>
      </c>
      <c r="H24" s="71">
        <v>58</v>
      </c>
      <c r="I24" s="203">
        <f t="shared" si="3"/>
        <v>2188.2800000000016</v>
      </c>
      <c r="J24" s="73">
        <f t="shared" si="4"/>
        <v>482</v>
      </c>
      <c r="K24" s="60">
        <f t="shared" si="2"/>
        <v>526.64</v>
      </c>
    </row>
    <row r="25" spans="2:11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196</v>
      </c>
      <c r="H25" s="71">
        <v>58</v>
      </c>
      <c r="I25" s="203">
        <f t="shared" si="3"/>
        <v>2052.0800000000017</v>
      </c>
      <c r="J25" s="73">
        <f t="shared" si="4"/>
        <v>452</v>
      </c>
      <c r="K25" s="60">
        <f t="shared" si="2"/>
        <v>7899.5999999999995</v>
      </c>
    </row>
    <row r="26" spans="2:11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198</v>
      </c>
      <c r="H26" s="71">
        <v>58</v>
      </c>
      <c r="I26" s="203">
        <f t="shared" si="3"/>
        <v>2038.4600000000019</v>
      </c>
      <c r="J26" s="73">
        <f t="shared" si="4"/>
        <v>449</v>
      </c>
      <c r="K26" s="60">
        <f t="shared" si="2"/>
        <v>789.96</v>
      </c>
    </row>
    <row r="27" spans="2:11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199</v>
      </c>
      <c r="H27" s="71">
        <v>58</v>
      </c>
      <c r="I27" s="203">
        <f t="shared" si="3"/>
        <v>1997.600000000002</v>
      </c>
      <c r="J27" s="73">
        <f t="shared" si="4"/>
        <v>440</v>
      </c>
      <c r="K27" s="60">
        <f t="shared" si="2"/>
        <v>2369.88</v>
      </c>
    </row>
    <row r="28" spans="2:11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208</v>
      </c>
      <c r="H28" s="71">
        <v>54</v>
      </c>
      <c r="I28" s="203">
        <f t="shared" si="3"/>
        <v>1816.000000000002</v>
      </c>
      <c r="J28" s="73">
        <f t="shared" si="4"/>
        <v>400</v>
      </c>
      <c r="K28" s="60">
        <f t="shared" si="2"/>
        <v>9806.4</v>
      </c>
    </row>
    <row r="29" spans="2:11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211</v>
      </c>
      <c r="H29" s="71">
        <v>54</v>
      </c>
      <c r="I29" s="203">
        <f t="shared" si="3"/>
        <v>1770.600000000002</v>
      </c>
      <c r="J29" s="73">
        <f t="shared" si="4"/>
        <v>390</v>
      </c>
      <c r="K29" s="60">
        <f t="shared" si="2"/>
        <v>2451.6</v>
      </c>
    </row>
    <row r="30" spans="2:11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217</v>
      </c>
      <c r="H30" s="71">
        <v>54</v>
      </c>
      <c r="I30" s="203">
        <f t="shared" si="3"/>
        <v>1747.9000000000019</v>
      </c>
      <c r="J30" s="73">
        <f t="shared" si="4"/>
        <v>385</v>
      </c>
      <c r="K30" s="60">
        <f t="shared" si="2"/>
        <v>1225.8</v>
      </c>
    </row>
    <row r="31" spans="2:11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218</v>
      </c>
      <c r="H31" s="71">
        <v>54</v>
      </c>
      <c r="I31" s="203">
        <f t="shared" si="3"/>
        <v>1611.7000000000019</v>
      </c>
      <c r="J31" s="73">
        <f t="shared" si="4"/>
        <v>355</v>
      </c>
      <c r="K31" s="60">
        <f t="shared" si="2"/>
        <v>7354.7999999999993</v>
      </c>
    </row>
    <row r="32" spans="2:11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221</v>
      </c>
      <c r="H32" s="71">
        <v>54</v>
      </c>
      <c r="I32" s="203">
        <f t="shared" si="3"/>
        <v>1543.600000000002</v>
      </c>
      <c r="J32" s="73">
        <f t="shared" si="4"/>
        <v>340</v>
      </c>
      <c r="K32" s="60">
        <f t="shared" si="2"/>
        <v>3677.3999999999996</v>
      </c>
    </row>
    <row r="33" spans="1:11" x14ac:dyDescent="0.25">
      <c r="B33" s="133">
        <v>4.54</v>
      </c>
      <c r="C33" s="15">
        <v>30</v>
      </c>
      <c r="D33" s="69">
        <f t="shared" si="0"/>
        <v>136.19999999999999</v>
      </c>
      <c r="E33" s="976">
        <v>44736</v>
      </c>
      <c r="F33" s="69">
        <f>D33</f>
        <v>136.19999999999999</v>
      </c>
      <c r="G33" s="70" t="s">
        <v>229</v>
      </c>
      <c r="H33" s="71">
        <v>54</v>
      </c>
      <c r="I33" s="203">
        <f t="shared" si="3"/>
        <v>1407.4000000000019</v>
      </c>
      <c r="J33" s="73">
        <f t="shared" si="4"/>
        <v>310</v>
      </c>
      <c r="K33" s="60">
        <f t="shared" si="2"/>
        <v>7354.7999999999993</v>
      </c>
    </row>
    <row r="34" spans="1:11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5">D34</f>
        <v>22.7</v>
      </c>
      <c r="G34" s="70" t="s">
        <v>231</v>
      </c>
      <c r="H34" s="71">
        <v>54</v>
      </c>
      <c r="I34" s="203">
        <f t="shared" si="3"/>
        <v>1384.7000000000019</v>
      </c>
      <c r="J34" s="73">
        <f t="shared" si="4"/>
        <v>305</v>
      </c>
      <c r="K34" s="60">
        <f t="shared" si="2"/>
        <v>1225.8</v>
      </c>
    </row>
    <row r="35" spans="1:11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5"/>
        <v>45.4</v>
      </c>
      <c r="G35" s="70" t="s">
        <v>232</v>
      </c>
      <c r="H35" s="71">
        <v>54</v>
      </c>
      <c r="I35" s="203">
        <f t="shared" si="3"/>
        <v>1339.3000000000018</v>
      </c>
      <c r="J35" s="73">
        <f t="shared" si="4"/>
        <v>295</v>
      </c>
      <c r="K35" s="60">
        <f t="shared" si="2"/>
        <v>2451.6</v>
      </c>
    </row>
    <row r="36" spans="1:11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5"/>
        <v>22.7</v>
      </c>
      <c r="G36" s="70" t="s">
        <v>233</v>
      </c>
      <c r="H36" s="71">
        <v>54</v>
      </c>
      <c r="I36" s="203">
        <f t="shared" si="3"/>
        <v>1316.6000000000017</v>
      </c>
      <c r="J36" s="73">
        <f t="shared" si="4"/>
        <v>290</v>
      </c>
      <c r="K36" s="60">
        <f t="shared" si="2"/>
        <v>1225.8</v>
      </c>
    </row>
    <row r="37" spans="1:11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5"/>
        <v>136.19999999999999</v>
      </c>
      <c r="G37" s="70" t="s">
        <v>237</v>
      </c>
      <c r="H37" s="71">
        <v>54</v>
      </c>
      <c r="I37" s="203">
        <f t="shared" si="3"/>
        <v>1180.4000000000017</v>
      </c>
      <c r="J37" s="73">
        <f t="shared" si="4"/>
        <v>260</v>
      </c>
      <c r="K37" s="60">
        <f t="shared" si="2"/>
        <v>7354.7999999999993</v>
      </c>
    </row>
    <row r="38" spans="1:11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5"/>
        <v>31.78</v>
      </c>
      <c r="G38" s="70" t="s">
        <v>241</v>
      </c>
      <c r="H38" s="71">
        <v>54</v>
      </c>
      <c r="I38" s="203">
        <f t="shared" si="3"/>
        <v>1148.6200000000017</v>
      </c>
      <c r="J38" s="73">
        <f t="shared" si="4"/>
        <v>253</v>
      </c>
      <c r="K38" s="60">
        <f t="shared" si="2"/>
        <v>1716.1200000000001</v>
      </c>
    </row>
    <row r="39" spans="1:11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5"/>
        <v>45.4</v>
      </c>
      <c r="G39" s="70" t="s">
        <v>247</v>
      </c>
      <c r="H39" s="71">
        <v>54</v>
      </c>
      <c r="I39" s="203">
        <f t="shared" si="3"/>
        <v>1103.2200000000016</v>
      </c>
      <c r="J39" s="73">
        <f t="shared" si="4"/>
        <v>243</v>
      </c>
      <c r="K39" s="60">
        <f t="shared" si="2"/>
        <v>2451.6</v>
      </c>
    </row>
    <row r="40" spans="1:11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5"/>
        <v>45.4</v>
      </c>
      <c r="G40" s="70" t="s">
        <v>256</v>
      </c>
      <c r="H40" s="71">
        <v>54</v>
      </c>
      <c r="I40" s="203">
        <f t="shared" si="3"/>
        <v>1057.8200000000015</v>
      </c>
      <c r="J40" s="73">
        <f t="shared" si="4"/>
        <v>233</v>
      </c>
      <c r="K40" s="60">
        <f t="shared" si="2"/>
        <v>2451.6</v>
      </c>
    </row>
    <row r="41" spans="1:11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5"/>
        <v>113.5</v>
      </c>
      <c r="G41" s="70" t="s">
        <v>258</v>
      </c>
      <c r="H41" s="71">
        <v>54</v>
      </c>
      <c r="I41" s="203">
        <f t="shared" si="3"/>
        <v>944.32000000000153</v>
      </c>
      <c r="J41" s="73">
        <f t="shared" si="4"/>
        <v>208</v>
      </c>
      <c r="K41" s="60">
        <f t="shared" si="2"/>
        <v>6129</v>
      </c>
    </row>
    <row r="42" spans="1:11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5"/>
        <v>18.16</v>
      </c>
      <c r="G42" s="70" t="s">
        <v>263</v>
      </c>
      <c r="H42" s="71">
        <v>54</v>
      </c>
      <c r="I42" s="203">
        <f t="shared" si="3"/>
        <v>926.16000000000156</v>
      </c>
      <c r="J42" s="73">
        <f t="shared" si="4"/>
        <v>204</v>
      </c>
      <c r="K42" s="60">
        <f t="shared" si="2"/>
        <v>980.64</v>
      </c>
    </row>
    <row r="43" spans="1:11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5"/>
        <v>36.32</v>
      </c>
      <c r="G43" s="70" t="s">
        <v>254</v>
      </c>
      <c r="H43" s="71">
        <v>54</v>
      </c>
      <c r="I43" s="203">
        <f t="shared" si="3"/>
        <v>889.84000000000151</v>
      </c>
      <c r="J43" s="73">
        <f t="shared" si="4"/>
        <v>196</v>
      </c>
      <c r="K43" s="60">
        <f t="shared" si="2"/>
        <v>1961.28</v>
      </c>
    </row>
    <row r="44" spans="1:11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5"/>
        <v>45.4</v>
      </c>
      <c r="G44" s="70" t="s">
        <v>264</v>
      </c>
      <c r="H44" s="71">
        <v>54</v>
      </c>
      <c r="I44" s="203">
        <f t="shared" si="3"/>
        <v>844.44000000000153</v>
      </c>
      <c r="J44" s="73">
        <f t="shared" si="4"/>
        <v>186</v>
      </c>
      <c r="K44" s="60">
        <f t="shared" si="2"/>
        <v>2451.6</v>
      </c>
    </row>
    <row r="45" spans="1:11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5"/>
        <v>181.6</v>
      </c>
      <c r="G45" s="70" t="s">
        <v>265</v>
      </c>
      <c r="H45" s="71">
        <v>54</v>
      </c>
      <c r="I45" s="203">
        <f t="shared" si="3"/>
        <v>662.84000000000151</v>
      </c>
      <c r="J45" s="73">
        <f t="shared" si="4"/>
        <v>146</v>
      </c>
      <c r="K45" s="60">
        <f t="shared" si="2"/>
        <v>9806.4</v>
      </c>
    </row>
    <row r="46" spans="1:11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5"/>
        <v>90.8</v>
      </c>
      <c r="G46" s="70" t="s">
        <v>266</v>
      </c>
      <c r="H46" s="71">
        <v>54</v>
      </c>
      <c r="I46" s="203">
        <f t="shared" si="3"/>
        <v>572.04000000000156</v>
      </c>
      <c r="J46" s="73">
        <f t="shared" si="4"/>
        <v>126</v>
      </c>
      <c r="K46" s="60">
        <f t="shared" si="2"/>
        <v>4903.2</v>
      </c>
    </row>
    <row r="47" spans="1:11" x14ac:dyDescent="0.25">
      <c r="B47" s="133">
        <v>4.54</v>
      </c>
      <c r="C47" s="15"/>
      <c r="D47" s="227">
        <f t="shared" si="0"/>
        <v>0</v>
      </c>
      <c r="E47" s="868"/>
      <c r="F47" s="227">
        <f t="shared" si="5"/>
        <v>0</v>
      </c>
      <c r="G47" s="851"/>
      <c r="H47" s="852"/>
      <c r="I47" s="203">
        <f t="shared" si="3"/>
        <v>572.04000000000156</v>
      </c>
      <c r="J47" s="73">
        <f t="shared" si="4"/>
        <v>126</v>
      </c>
      <c r="K47" s="60">
        <f t="shared" si="2"/>
        <v>0</v>
      </c>
    </row>
    <row r="48" spans="1:11" x14ac:dyDescent="0.25">
      <c r="B48" s="133">
        <v>4.54</v>
      </c>
      <c r="C48" s="15"/>
      <c r="D48" s="227">
        <f t="shared" si="0"/>
        <v>0</v>
      </c>
      <c r="E48" s="868"/>
      <c r="F48" s="227">
        <f t="shared" si="5"/>
        <v>0</v>
      </c>
      <c r="G48" s="851"/>
      <c r="H48" s="852"/>
      <c r="I48" s="203">
        <f t="shared" si="3"/>
        <v>572.04000000000156</v>
      </c>
      <c r="J48" s="73">
        <f t="shared" si="4"/>
        <v>126</v>
      </c>
      <c r="K48" s="60">
        <f t="shared" si="2"/>
        <v>0</v>
      </c>
    </row>
    <row r="49" spans="2:11" x14ac:dyDescent="0.25">
      <c r="B49" s="133">
        <v>4.54</v>
      </c>
      <c r="C49" s="15"/>
      <c r="D49" s="227">
        <f t="shared" si="0"/>
        <v>0</v>
      </c>
      <c r="E49" s="868"/>
      <c r="F49" s="227">
        <f t="shared" si="5"/>
        <v>0</v>
      </c>
      <c r="G49" s="851"/>
      <c r="H49" s="852"/>
      <c r="I49" s="203">
        <f t="shared" si="3"/>
        <v>572.04000000000156</v>
      </c>
      <c r="J49" s="73">
        <f t="shared" si="4"/>
        <v>126</v>
      </c>
      <c r="K49" s="60">
        <f t="shared" si="2"/>
        <v>0</v>
      </c>
    </row>
    <row r="50" spans="2:11" x14ac:dyDescent="0.25">
      <c r="B50" s="133">
        <v>4.54</v>
      </c>
      <c r="C50" s="15"/>
      <c r="D50" s="227">
        <f t="shared" si="0"/>
        <v>0</v>
      </c>
      <c r="E50" s="868"/>
      <c r="F50" s="227">
        <f t="shared" si="5"/>
        <v>0</v>
      </c>
      <c r="G50" s="851"/>
      <c r="H50" s="852"/>
      <c r="I50" s="203">
        <f t="shared" si="3"/>
        <v>572.04000000000156</v>
      </c>
      <c r="J50" s="73">
        <f t="shared" si="4"/>
        <v>126</v>
      </c>
      <c r="K50" s="60">
        <f t="shared" si="2"/>
        <v>0</v>
      </c>
    </row>
    <row r="51" spans="2:11" x14ac:dyDescent="0.25">
      <c r="B51" s="133">
        <v>4.54</v>
      </c>
      <c r="C51" s="15"/>
      <c r="D51" s="227">
        <f t="shared" si="0"/>
        <v>0</v>
      </c>
      <c r="E51" s="868"/>
      <c r="F51" s="227">
        <f t="shared" si="5"/>
        <v>0</v>
      </c>
      <c r="G51" s="851"/>
      <c r="H51" s="852"/>
      <c r="I51" s="203">
        <f t="shared" si="3"/>
        <v>572.04000000000156</v>
      </c>
      <c r="J51" s="73">
        <f t="shared" si="4"/>
        <v>126</v>
      </c>
      <c r="K51" s="60">
        <f t="shared" si="2"/>
        <v>0</v>
      </c>
    </row>
    <row r="52" spans="2:11" x14ac:dyDescent="0.25">
      <c r="B52" s="133">
        <v>4.54</v>
      </c>
      <c r="C52" s="15"/>
      <c r="D52" s="227">
        <f t="shared" si="0"/>
        <v>0</v>
      </c>
      <c r="E52" s="868"/>
      <c r="F52" s="227">
        <f t="shared" si="5"/>
        <v>0</v>
      </c>
      <c r="G52" s="851"/>
      <c r="H52" s="852"/>
      <c r="I52" s="203">
        <f t="shared" si="3"/>
        <v>572.04000000000156</v>
      </c>
      <c r="J52" s="73">
        <f t="shared" si="4"/>
        <v>126</v>
      </c>
      <c r="K52" s="60">
        <f t="shared" si="2"/>
        <v>0</v>
      </c>
    </row>
    <row r="53" spans="2:11" x14ac:dyDescent="0.25">
      <c r="B53" s="133">
        <v>4.54</v>
      </c>
      <c r="C53" s="15"/>
      <c r="D53" s="227">
        <f t="shared" si="0"/>
        <v>0</v>
      </c>
      <c r="E53" s="868"/>
      <c r="F53" s="227">
        <f t="shared" si="5"/>
        <v>0</v>
      </c>
      <c r="G53" s="851"/>
      <c r="H53" s="852"/>
      <c r="I53" s="203">
        <f t="shared" si="3"/>
        <v>572.04000000000156</v>
      </c>
      <c r="J53" s="73">
        <f t="shared" si="4"/>
        <v>126</v>
      </c>
      <c r="K53" s="60">
        <f t="shared" si="2"/>
        <v>0</v>
      </c>
    </row>
    <row r="54" spans="2:11" x14ac:dyDescent="0.25">
      <c r="B54" s="133">
        <v>4.54</v>
      </c>
      <c r="C54" s="15"/>
      <c r="D54" s="227">
        <f t="shared" si="0"/>
        <v>0</v>
      </c>
      <c r="E54" s="868"/>
      <c r="F54" s="227">
        <f t="shared" si="5"/>
        <v>0</v>
      </c>
      <c r="G54" s="851"/>
      <c r="H54" s="852"/>
      <c r="I54" s="203">
        <f t="shared" si="3"/>
        <v>572.04000000000156</v>
      </c>
      <c r="J54" s="73">
        <f t="shared" si="4"/>
        <v>126</v>
      </c>
      <c r="K54" s="60">
        <f t="shared" si="2"/>
        <v>0</v>
      </c>
    </row>
    <row r="55" spans="2:11" x14ac:dyDescent="0.25">
      <c r="B55" s="133">
        <v>4.54</v>
      </c>
      <c r="C55" s="15"/>
      <c r="D55" s="227">
        <f t="shared" si="0"/>
        <v>0</v>
      </c>
      <c r="E55" s="868"/>
      <c r="F55" s="227">
        <f t="shared" si="5"/>
        <v>0</v>
      </c>
      <c r="G55" s="851"/>
      <c r="H55" s="852"/>
      <c r="I55" s="203">
        <f t="shared" si="3"/>
        <v>572.04000000000156</v>
      </c>
      <c r="J55" s="73">
        <f t="shared" si="4"/>
        <v>126</v>
      </c>
      <c r="K55" s="60">
        <f t="shared" si="2"/>
        <v>0</v>
      </c>
    </row>
    <row r="56" spans="2:11" x14ac:dyDescent="0.25">
      <c r="B56" s="133">
        <v>4.54</v>
      </c>
      <c r="C56" s="15"/>
      <c r="D56" s="227">
        <f t="shared" si="0"/>
        <v>0</v>
      </c>
      <c r="E56" s="868"/>
      <c r="F56" s="227">
        <f t="shared" si="5"/>
        <v>0</v>
      </c>
      <c r="G56" s="851"/>
      <c r="H56" s="852"/>
      <c r="I56" s="203">
        <f t="shared" si="3"/>
        <v>572.04000000000156</v>
      </c>
      <c r="J56" s="73">
        <f t="shared" si="4"/>
        <v>126</v>
      </c>
      <c r="K56" s="60">
        <f t="shared" si="2"/>
        <v>0</v>
      </c>
    </row>
    <row r="57" spans="2:11" x14ac:dyDescent="0.25">
      <c r="B57" s="133">
        <v>4.54</v>
      </c>
      <c r="C57" s="15"/>
      <c r="D57" s="227">
        <f t="shared" si="0"/>
        <v>0</v>
      </c>
      <c r="E57" s="868"/>
      <c r="F57" s="227">
        <f t="shared" si="5"/>
        <v>0</v>
      </c>
      <c r="G57" s="851"/>
      <c r="H57" s="852"/>
      <c r="I57" s="203">
        <f t="shared" si="3"/>
        <v>572.04000000000156</v>
      </c>
      <c r="J57" s="73">
        <f t="shared" si="4"/>
        <v>126</v>
      </c>
      <c r="K57" s="60">
        <f t="shared" si="2"/>
        <v>0</v>
      </c>
    </row>
    <row r="58" spans="2:11" x14ac:dyDescent="0.25">
      <c r="B58" s="133">
        <v>4.54</v>
      </c>
      <c r="C58" s="15"/>
      <c r="D58" s="227">
        <f t="shared" si="0"/>
        <v>0</v>
      </c>
      <c r="E58" s="868"/>
      <c r="F58" s="227">
        <f t="shared" si="5"/>
        <v>0</v>
      </c>
      <c r="G58" s="851"/>
      <c r="H58" s="852"/>
      <c r="I58" s="203">
        <f t="shared" si="3"/>
        <v>572.04000000000156</v>
      </c>
      <c r="J58" s="73">
        <f t="shared" si="4"/>
        <v>126</v>
      </c>
      <c r="K58" s="60">
        <f t="shared" si="2"/>
        <v>0</v>
      </c>
    </row>
    <row r="59" spans="2:11" x14ac:dyDescent="0.25">
      <c r="B59" s="133">
        <v>4.54</v>
      </c>
      <c r="C59" s="15"/>
      <c r="D59" s="69">
        <f t="shared" si="0"/>
        <v>0</v>
      </c>
      <c r="E59" s="208"/>
      <c r="F59" s="69">
        <f t="shared" si="5"/>
        <v>0</v>
      </c>
      <c r="G59" s="70"/>
      <c r="H59" s="71"/>
      <c r="I59" s="203">
        <f t="shared" si="3"/>
        <v>572.04000000000156</v>
      </c>
      <c r="J59" s="73">
        <f t="shared" si="4"/>
        <v>126</v>
      </c>
      <c r="K59" s="60">
        <f t="shared" si="2"/>
        <v>0</v>
      </c>
    </row>
    <row r="60" spans="2:11" x14ac:dyDescent="0.25">
      <c r="B60" s="133">
        <v>4.54</v>
      </c>
      <c r="C60" s="15"/>
      <c r="D60" s="69">
        <f t="shared" si="0"/>
        <v>0</v>
      </c>
      <c r="E60" s="208"/>
      <c r="F60" s="69">
        <f t="shared" si="5"/>
        <v>0</v>
      </c>
      <c r="G60" s="70"/>
      <c r="H60" s="71"/>
      <c r="I60" s="203">
        <f t="shared" si="3"/>
        <v>572.04000000000156</v>
      </c>
      <c r="J60" s="73">
        <f t="shared" si="4"/>
        <v>126</v>
      </c>
      <c r="K60" s="60">
        <f t="shared" si="2"/>
        <v>0</v>
      </c>
    </row>
    <row r="61" spans="2:11" x14ac:dyDescent="0.25">
      <c r="B61" s="133">
        <v>4.54</v>
      </c>
      <c r="C61" s="15"/>
      <c r="D61" s="69">
        <f t="shared" si="0"/>
        <v>0</v>
      </c>
      <c r="E61" s="208"/>
      <c r="F61" s="69">
        <f t="shared" si="5"/>
        <v>0</v>
      </c>
      <c r="G61" s="70"/>
      <c r="H61" s="71"/>
      <c r="I61" s="203">
        <f t="shared" si="3"/>
        <v>572.04000000000156</v>
      </c>
      <c r="J61" s="73">
        <f t="shared" si="4"/>
        <v>126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572.04000000000156</v>
      </c>
      <c r="J62" s="73">
        <f t="shared" si="4"/>
        <v>126</v>
      </c>
      <c r="K62" s="60">
        <f t="shared" si="2"/>
        <v>0</v>
      </c>
    </row>
    <row r="63" spans="2:11" x14ac:dyDescent="0.25">
      <c r="B63" s="133">
        <v>4.54</v>
      </c>
      <c r="C63" s="15"/>
      <c r="D63" s="69">
        <f t="shared" si="0"/>
        <v>0</v>
      </c>
      <c r="E63" s="208"/>
      <c r="F63" s="69">
        <f t="shared" si="5"/>
        <v>0</v>
      </c>
      <c r="G63" s="70"/>
      <c r="H63" s="71"/>
      <c r="I63" s="203">
        <f t="shared" si="3"/>
        <v>572.04000000000156</v>
      </c>
      <c r="J63" s="73">
        <f t="shared" si="4"/>
        <v>126</v>
      </c>
      <c r="K63" s="60">
        <f t="shared" si="2"/>
        <v>0</v>
      </c>
    </row>
    <row r="64" spans="2:11" x14ac:dyDescent="0.25">
      <c r="B64" s="133">
        <v>4.54</v>
      </c>
      <c r="C64" s="15"/>
      <c r="D64" s="69">
        <f t="shared" si="0"/>
        <v>0</v>
      </c>
      <c r="E64" s="208"/>
      <c r="F64" s="69">
        <f t="shared" si="5"/>
        <v>0</v>
      </c>
      <c r="G64" s="70"/>
      <c r="H64" s="71"/>
      <c r="I64" s="203">
        <f t="shared" si="3"/>
        <v>572.04000000000156</v>
      </c>
      <c r="J64" s="73">
        <f t="shared" si="4"/>
        <v>126</v>
      </c>
      <c r="K64" s="60">
        <f t="shared" si="2"/>
        <v>0</v>
      </c>
    </row>
    <row r="65" spans="2:11" x14ac:dyDescent="0.25">
      <c r="B65" s="133">
        <v>4.54</v>
      </c>
      <c r="C65" s="15"/>
      <c r="D65" s="69">
        <f t="shared" si="0"/>
        <v>0</v>
      </c>
      <c r="E65" s="208"/>
      <c r="F65" s="69">
        <f t="shared" si="5"/>
        <v>0</v>
      </c>
      <c r="G65" s="70"/>
      <c r="H65" s="71"/>
      <c r="I65" s="203">
        <f t="shared" si="3"/>
        <v>572.04000000000156</v>
      </c>
      <c r="J65" s="73">
        <f t="shared" si="4"/>
        <v>126</v>
      </c>
      <c r="K65" s="60">
        <f t="shared" si="2"/>
        <v>0</v>
      </c>
    </row>
    <row r="66" spans="2:11" x14ac:dyDescent="0.25">
      <c r="B66" s="133">
        <v>4.54</v>
      </c>
      <c r="C66" s="15"/>
      <c r="D66" s="69">
        <f t="shared" si="0"/>
        <v>0</v>
      </c>
      <c r="E66" s="208"/>
      <c r="F66" s="69">
        <f t="shared" si="5"/>
        <v>0</v>
      </c>
      <c r="G66" s="70"/>
      <c r="H66" s="71"/>
      <c r="I66" s="203">
        <f t="shared" si="3"/>
        <v>572.04000000000156</v>
      </c>
      <c r="J66" s="73">
        <f t="shared" si="4"/>
        <v>126</v>
      </c>
      <c r="K66" s="60">
        <f t="shared" si="2"/>
        <v>0</v>
      </c>
    </row>
    <row r="67" spans="2:11" x14ac:dyDescent="0.25">
      <c r="B67" s="133">
        <v>4.54</v>
      </c>
      <c r="C67" s="15"/>
      <c r="D67" s="69">
        <f t="shared" si="0"/>
        <v>0</v>
      </c>
      <c r="E67" s="208"/>
      <c r="F67" s="69">
        <f t="shared" si="5"/>
        <v>0</v>
      </c>
      <c r="G67" s="70"/>
      <c r="H67" s="71"/>
      <c r="I67" s="203">
        <f t="shared" si="3"/>
        <v>572.04000000000156</v>
      </c>
      <c r="J67" s="73">
        <f t="shared" si="4"/>
        <v>126</v>
      </c>
      <c r="K67" s="60">
        <f t="shared" si="2"/>
        <v>0</v>
      </c>
    </row>
    <row r="68" spans="2:11" x14ac:dyDescent="0.25">
      <c r="B68" s="133">
        <v>4.54</v>
      </c>
      <c r="C68" s="15"/>
      <c r="D68" s="69">
        <f t="shared" si="0"/>
        <v>0</v>
      </c>
      <c r="E68" s="208"/>
      <c r="F68" s="69">
        <f t="shared" si="5"/>
        <v>0</v>
      </c>
      <c r="G68" s="70"/>
      <c r="H68" s="71"/>
      <c r="I68" s="203">
        <f t="shared" si="3"/>
        <v>572.04000000000156</v>
      </c>
      <c r="J68" s="73">
        <f t="shared" si="4"/>
        <v>126</v>
      </c>
      <c r="K68" s="60">
        <f t="shared" si="2"/>
        <v>0</v>
      </c>
    </row>
    <row r="69" spans="2:11" x14ac:dyDescent="0.25">
      <c r="B69" s="133">
        <v>4.54</v>
      </c>
      <c r="C69" s="15"/>
      <c r="D69" s="69">
        <f t="shared" si="0"/>
        <v>0</v>
      </c>
      <c r="E69" s="208"/>
      <c r="F69" s="69">
        <f t="shared" si="5"/>
        <v>0</v>
      </c>
      <c r="G69" s="70"/>
      <c r="H69" s="71"/>
      <c r="I69" s="203">
        <f t="shared" si="3"/>
        <v>572.04000000000156</v>
      </c>
      <c r="J69" s="73">
        <f t="shared" si="4"/>
        <v>126</v>
      </c>
      <c r="K69" s="60">
        <f t="shared" si="2"/>
        <v>0</v>
      </c>
    </row>
    <row r="70" spans="2:11" x14ac:dyDescent="0.25">
      <c r="B70" s="133">
        <v>4.54</v>
      </c>
      <c r="C70" s="15"/>
      <c r="D70" s="69">
        <f t="shared" si="0"/>
        <v>0</v>
      </c>
      <c r="E70" s="208"/>
      <c r="F70" s="69">
        <f t="shared" si="5"/>
        <v>0</v>
      </c>
      <c r="G70" s="70"/>
      <c r="H70" s="71"/>
      <c r="I70" s="203">
        <f t="shared" si="3"/>
        <v>572.04000000000156</v>
      </c>
      <c r="J70" s="73">
        <f t="shared" si="4"/>
        <v>126</v>
      </c>
      <c r="K70" s="60">
        <f t="shared" si="2"/>
        <v>0</v>
      </c>
    </row>
    <row r="71" spans="2:11" x14ac:dyDescent="0.25">
      <c r="B71" s="133">
        <v>4.54</v>
      </c>
      <c r="C71" s="15"/>
      <c r="D71" s="69">
        <f t="shared" si="0"/>
        <v>0</v>
      </c>
      <c r="E71" s="208"/>
      <c r="F71" s="69">
        <f t="shared" si="5"/>
        <v>0</v>
      </c>
      <c r="G71" s="70"/>
      <c r="H71" s="71"/>
      <c r="I71" s="203">
        <f t="shared" si="3"/>
        <v>572.04000000000156</v>
      </c>
      <c r="J71" s="73">
        <f t="shared" si="4"/>
        <v>126</v>
      </c>
      <c r="K71" s="60">
        <f t="shared" si="2"/>
        <v>0</v>
      </c>
    </row>
    <row r="72" spans="2:11" x14ac:dyDescent="0.25">
      <c r="B72" s="133">
        <v>4.54</v>
      </c>
      <c r="C72" s="15"/>
      <c r="D72" s="69">
        <f t="shared" si="0"/>
        <v>0</v>
      </c>
      <c r="E72" s="208"/>
      <c r="F72" s="69">
        <f t="shared" si="5"/>
        <v>0</v>
      </c>
      <c r="G72" s="70"/>
      <c r="H72" s="71"/>
      <c r="I72" s="203">
        <f t="shared" si="3"/>
        <v>572.04000000000156</v>
      </c>
      <c r="J72" s="73">
        <f t="shared" si="4"/>
        <v>126</v>
      </c>
      <c r="K72" s="60">
        <f t="shared" si="2"/>
        <v>0</v>
      </c>
    </row>
    <row r="73" spans="2:11" x14ac:dyDescent="0.25">
      <c r="B73" s="133">
        <v>4.54</v>
      </c>
      <c r="C73" s="15"/>
      <c r="D73" s="69">
        <f t="shared" si="0"/>
        <v>0</v>
      </c>
      <c r="E73" s="208"/>
      <c r="F73" s="69">
        <f t="shared" si="5"/>
        <v>0</v>
      </c>
      <c r="G73" s="70"/>
      <c r="H73" s="71"/>
      <c r="I73" s="203">
        <f t="shared" si="3"/>
        <v>572.04000000000156</v>
      </c>
      <c r="J73" s="73">
        <f t="shared" si="4"/>
        <v>126</v>
      </c>
      <c r="K73" s="60">
        <f t="shared" si="2"/>
        <v>0</v>
      </c>
    </row>
    <row r="74" spans="2:11" x14ac:dyDescent="0.25">
      <c r="B74" s="133">
        <v>4.54</v>
      </c>
      <c r="C74" s="15"/>
      <c r="D74" s="69">
        <f t="shared" si="0"/>
        <v>0</v>
      </c>
      <c r="E74" s="208"/>
      <c r="F74" s="69">
        <f t="shared" si="5"/>
        <v>0</v>
      </c>
      <c r="G74" s="70"/>
      <c r="H74" s="71"/>
      <c r="I74" s="203">
        <f t="shared" si="3"/>
        <v>572.04000000000156</v>
      </c>
      <c r="J74" s="73">
        <f t="shared" si="4"/>
        <v>126</v>
      </c>
      <c r="K74" s="60">
        <f t="shared" si="2"/>
        <v>0</v>
      </c>
    </row>
    <row r="75" spans="2:11" x14ac:dyDescent="0.25">
      <c r="B75" s="133">
        <v>4.54</v>
      </c>
      <c r="C75" s="15"/>
      <c r="D75" s="69">
        <f t="shared" si="0"/>
        <v>0</v>
      </c>
      <c r="E75" s="208"/>
      <c r="F75" s="69">
        <f t="shared" si="5"/>
        <v>0</v>
      </c>
      <c r="G75" s="70"/>
      <c r="H75" s="71"/>
      <c r="I75" s="203">
        <f t="shared" ref="I75:I107" si="6">I74-F75</f>
        <v>572.04000000000156</v>
      </c>
      <c r="J75" s="73">
        <f t="shared" ref="J75:J106" si="7">J74-C75</f>
        <v>126</v>
      </c>
      <c r="K75" s="60">
        <f t="shared" si="2"/>
        <v>0</v>
      </c>
    </row>
    <row r="76" spans="2:11" x14ac:dyDescent="0.25">
      <c r="B76" s="133">
        <v>4.54</v>
      </c>
      <c r="C76" s="15"/>
      <c r="D76" s="69">
        <f t="shared" si="0"/>
        <v>0</v>
      </c>
      <c r="E76" s="208"/>
      <c r="F76" s="69">
        <f t="shared" si="5"/>
        <v>0</v>
      </c>
      <c r="G76" s="70"/>
      <c r="H76" s="71"/>
      <c r="I76" s="203">
        <f t="shared" si="6"/>
        <v>572.04000000000156</v>
      </c>
      <c r="J76" s="73">
        <f t="shared" si="7"/>
        <v>126</v>
      </c>
      <c r="K76" s="60">
        <f t="shared" si="2"/>
        <v>0</v>
      </c>
    </row>
    <row r="77" spans="2:11" x14ac:dyDescent="0.25">
      <c r="B77" s="133">
        <v>4.54</v>
      </c>
      <c r="C77" s="15"/>
      <c r="D77" s="69">
        <f t="shared" si="0"/>
        <v>0</v>
      </c>
      <c r="E77" s="208"/>
      <c r="F77" s="69">
        <f t="shared" si="5"/>
        <v>0</v>
      </c>
      <c r="G77" s="70"/>
      <c r="H77" s="71"/>
      <c r="I77" s="203">
        <f t="shared" si="6"/>
        <v>572.04000000000156</v>
      </c>
      <c r="J77" s="73">
        <f t="shared" si="7"/>
        <v>126</v>
      </c>
      <c r="K77" s="60">
        <f t="shared" si="2"/>
        <v>0</v>
      </c>
    </row>
    <row r="78" spans="2:11" x14ac:dyDescent="0.25">
      <c r="B78" s="133">
        <v>4.54</v>
      </c>
      <c r="C78" s="15"/>
      <c r="D78" s="69">
        <f t="shared" si="0"/>
        <v>0</v>
      </c>
      <c r="E78" s="208"/>
      <c r="F78" s="69">
        <f t="shared" si="5"/>
        <v>0</v>
      </c>
      <c r="G78" s="70"/>
      <c r="H78" s="71"/>
      <c r="I78" s="203">
        <f t="shared" si="6"/>
        <v>572.04000000000156</v>
      </c>
      <c r="J78" s="73">
        <f t="shared" si="7"/>
        <v>126</v>
      </c>
      <c r="K78" s="60">
        <f t="shared" si="2"/>
        <v>0</v>
      </c>
    </row>
    <row r="79" spans="2:11" x14ac:dyDescent="0.25">
      <c r="B79" s="133">
        <v>4.54</v>
      </c>
      <c r="C79" s="15"/>
      <c r="D79" s="69">
        <f t="shared" si="0"/>
        <v>0</v>
      </c>
      <c r="E79" s="208"/>
      <c r="F79" s="69">
        <f t="shared" si="5"/>
        <v>0</v>
      </c>
      <c r="G79" s="70"/>
      <c r="H79" s="71"/>
      <c r="I79" s="203">
        <f t="shared" si="6"/>
        <v>572.04000000000156</v>
      </c>
      <c r="J79" s="73">
        <f t="shared" si="7"/>
        <v>126</v>
      </c>
      <c r="K79" s="60">
        <f t="shared" si="2"/>
        <v>0</v>
      </c>
    </row>
    <row r="80" spans="2:11" x14ac:dyDescent="0.25">
      <c r="B80" s="133">
        <v>4.54</v>
      </c>
      <c r="C80" s="15"/>
      <c r="D80" s="69">
        <f t="shared" si="0"/>
        <v>0</v>
      </c>
      <c r="E80" s="208"/>
      <c r="F80" s="69">
        <f t="shared" si="5"/>
        <v>0</v>
      </c>
      <c r="G80" s="70"/>
      <c r="H80" s="71"/>
      <c r="I80" s="203">
        <f t="shared" si="6"/>
        <v>572.04000000000156</v>
      </c>
      <c r="J80" s="73">
        <f t="shared" si="7"/>
        <v>126</v>
      </c>
      <c r="K80" s="60">
        <f t="shared" si="2"/>
        <v>0</v>
      </c>
    </row>
    <row r="81" spans="2:11" x14ac:dyDescent="0.25">
      <c r="B81" s="133">
        <v>4.54</v>
      </c>
      <c r="C81" s="15"/>
      <c r="D81" s="69">
        <f t="shared" si="0"/>
        <v>0</v>
      </c>
      <c r="E81" s="208"/>
      <c r="F81" s="69">
        <f t="shared" si="5"/>
        <v>0</v>
      </c>
      <c r="G81" s="70"/>
      <c r="H81" s="71"/>
      <c r="I81" s="203">
        <f t="shared" si="6"/>
        <v>572.04000000000156</v>
      </c>
      <c r="J81" s="73">
        <f t="shared" si="7"/>
        <v>126</v>
      </c>
      <c r="K81" s="60">
        <f t="shared" si="2"/>
        <v>0</v>
      </c>
    </row>
    <row r="82" spans="2:11" x14ac:dyDescent="0.25">
      <c r="B82" s="133">
        <v>4.54</v>
      </c>
      <c r="C82" s="15"/>
      <c r="D82" s="69">
        <f t="shared" si="0"/>
        <v>0</v>
      </c>
      <c r="E82" s="208"/>
      <c r="F82" s="69">
        <f t="shared" si="5"/>
        <v>0</v>
      </c>
      <c r="G82" s="70"/>
      <c r="H82" s="71"/>
      <c r="I82" s="203">
        <f t="shared" si="6"/>
        <v>572.04000000000156</v>
      </c>
      <c r="J82" s="73">
        <f t="shared" si="7"/>
        <v>126</v>
      </c>
      <c r="K82" s="60">
        <f t="shared" si="2"/>
        <v>0</v>
      </c>
    </row>
    <row r="83" spans="2:11" x14ac:dyDescent="0.25">
      <c r="B83" s="133">
        <v>4.54</v>
      </c>
      <c r="C83" s="15"/>
      <c r="D83" s="69">
        <f t="shared" si="0"/>
        <v>0</v>
      </c>
      <c r="E83" s="208"/>
      <c r="F83" s="69">
        <f t="shared" si="5"/>
        <v>0</v>
      </c>
      <c r="G83" s="70"/>
      <c r="H83" s="71"/>
      <c r="I83" s="203">
        <f t="shared" si="6"/>
        <v>572.04000000000156</v>
      </c>
      <c r="J83" s="73">
        <f t="shared" si="7"/>
        <v>126</v>
      </c>
      <c r="K83" s="60">
        <f t="shared" si="2"/>
        <v>0</v>
      </c>
    </row>
    <row r="84" spans="2:11" x14ac:dyDescent="0.25">
      <c r="B84" s="133">
        <v>4.54</v>
      </c>
      <c r="C84" s="15"/>
      <c r="D84" s="69">
        <f t="shared" si="0"/>
        <v>0</v>
      </c>
      <c r="E84" s="208"/>
      <c r="F84" s="69">
        <f t="shared" si="5"/>
        <v>0</v>
      </c>
      <c r="G84" s="70"/>
      <c r="H84" s="71"/>
      <c r="I84" s="203">
        <f t="shared" si="6"/>
        <v>572.04000000000156</v>
      </c>
      <c r="J84" s="73">
        <f t="shared" si="7"/>
        <v>126</v>
      </c>
      <c r="K84" s="60"/>
    </row>
    <row r="85" spans="2:11" x14ac:dyDescent="0.25">
      <c r="B85" s="133">
        <v>4.54</v>
      </c>
      <c r="C85" s="15"/>
      <c r="D85" s="69">
        <f t="shared" si="0"/>
        <v>0</v>
      </c>
      <c r="E85" s="208"/>
      <c r="F85" s="69">
        <f t="shared" si="5"/>
        <v>0</v>
      </c>
      <c r="G85" s="70"/>
      <c r="H85" s="71"/>
      <c r="I85" s="203">
        <f t="shared" si="6"/>
        <v>572.04000000000156</v>
      </c>
      <c r="J85" s="73">
        <f t="shared" si="7"/>
        <v>126</v>
      </c>
      <c r="K85" s="60"/>
    </row>
    <row r="86" spans="2:11" x14ac:dyDescent="0.25">
      <c r="B86" s="133">
        <v>4.54</v>
      </c>
      <c r="C86" s="15"/>
      <c r="D86" s="69">
        <f t="shared" si="0"/>
        <v>0</v>
      </c>
      <c r="E86" s="208"/>
      <c r="F86" s="69">
        <f t="shared" si="5"/>
        <v>0</v>
      </c>
      <c r="G86" s="70"/>
      <c r="H86" s="71"/>
      <c r="I86" s="203">
        <f t="shared" si="6"/>
        <v>572.04000000000156</v>
      </c>
      <c r="J86" s="73">
        <f t="shared" si="7"/>
        <v>126</v>
      </c>
      <c r="K86" s="60"/>
    </row>
    <row r="87" spans="2:11" x14ac:dyDescent="0.25">
      <c r="B87" s="133">
        <v>4.54</v>
      </c>
      <c r="C87" s="15"/>
      <c r="D87" s="69">
        <f t="shared" si="0"/>
        <v>0</v>
      </c>
      <c r="E87" s="208"/>
      <c r="F87" s="69">
        <f t="shared" si="5"/>
        <v>0</v>
      </c>
      <c r="G87" s="70"/>
      <c r="H87" s="71"/>
      <c r="I87" s="203">
        <f t="shared" si="6"/>
        <v>572.04000000000156</v>
      </c>
      <c r="J87" s="73">
        <f t="shared" si="7"/>
        <v>126</v>
      </c>
      <c r="K87" s="60"/>
    </row>
    <row r="88" spans="2:11" x14ac:dyDescent="0.25">
      <c r="B88" s="133">
        <v>4.54</v>
      </c>
      <c r="C88" s="15"/>
      <c r="D88" s="69">
        <f t="shared" si="0"/>
        <v>0</v>
      </c>
      <c r="E88" s="208"/>
      <c r="F88" s="69">
        <f t="shared" si="5"/>
        <v>0</v>
      </c>
      <c r="G88" s="70"/>
      <c r="H88" s="71"/>
      <c r="I88" s="203">
        <f t="shared" si="6"/>
        <v>572.04000000000156</v>
      </c>
      <c r="J88" s="73">
        <f t="shared" si="7"/>
        <v>126</v>
      </c>
      <c r="K88" s="60"/>
    </row>
    <row r="89" spans="2:11" x14ac:dyDescent="0.25">
      <c r="B89" s="133">
        <v>4.54</v>
      </c>
      <c r="C89" s="15"/>
      <c r="D89" s="69">
        <f t="shared" si="0"/>
        <v>0</v>
      </c>
      <c r="E89" s="208"/>
      <c r="F89" s="69">
        <f t="shared" si="5"/>
        <v>0</v>
      </c>
      <c r="G89" s="70"/>
      <c r="H89" s="71"/>
      <c r="I89" s="203">
        <f t="shared" si="6"/>
        <v>572.04000000000156</v>
      </c>
      <c r="J89" s="73">
        <f t="shared" si="7"/>
        <v>126</v>
      </c>
      <c r="K89" s="60"/>
    </row>
    <row r="90" spans="2:11" x14ac:dyDescent="0.25">
      <c r="B90" s="133">
        <v>4.54</v>
      </c>
      <c r="C90" s="15"/>
      <c r="D90" s="69">
        <f t="shared" si="0"/>
        <v>0</v>
      </c>
      <c r="E90" s="208"/>
      <c r="F90" s="69">
        <f t="shared" si="5"/>
        <v>0</v>
      </c>
      <c r="G90" s="70"/>
      <c r="H90" s="71"/>
      <c r="I90" s="203">
        <f t="shared" si="6"/>
        <v>572.04000000000156</v>
      </c>
      <c r="J90" s="73">
        <f t="shared" si="7"/>
        <v>126</v>
      </c>
      <c r="K90" s="60"/>
    </row>
    <row r="91" spans="2:11" x14ac:dyDescent="0.25">
      <c r="B91" s="133">
        <v>4.54</v>
      </c>
      <c r="C91" s="15"/>
      <c r="D91" s="69">
        <f t="shared" si="0"/>
        <v>0</v>
      </c>
      <c r="E91" s="208"/>
      <c r="F91" s="69">
        <f t="shared" si="5"/>
        <v>0</v>
      </c>
      <c r="G91" s="70"/>
      <c r="H91" s="71"/>
      <c r="I91" s="203">
        <f t="shared" si="6"/>
        <v>572.04000000000156</v>
      </c>
      <c r="J91" s="73">
        <f t="shared" si="7"/>
        <v>126</v>
      </c>
      <c r="K91" s="60"/>
    </row>
    <row r="92" spans="2:11" x14ac:dyDescent="0.25">
      <c r="B92" s="133">
        <v>4.54</v>
      </c>
      <c r="C92" s="15"/>
      <c r="D92" s="69">
        <f t="shared" si="0"/>
        <v>0</v>
      </c>
      <c r="E92" s="208"/>
      <c r="F92" s="69">
        <f t="shared" si="5"/>
        <v>0</v>
      </c>
      <c r="G92" s="70"/>
      <c r="H92" s="71"/>
      <c r="I92" s="203">
        <f t="shared" si="6"/>
        <v>572.04000000000156</v>
      </c>
      <c r="J92" s="73">
        <f t="shared" si="7"/>
        <v>126</v>
      </c>
      <c r="K92" s="60"/>
    </row>
    <row r="93" spans="2:11" x14ac:dyDescent="0.25">
      <c r="B93" s="133">
        <v>4.54</v>
      </c>
      <c r="C93" s="15"/>
      <c r="D93" s="69">
        <f t="shared" si="0"/>
        <v>0</v>
      </c>
      <c r="E93" s="208"/>
      <c r="F93" s="69">
        <f t="shared" si="5"/>
        <v>0</v>
      </c>
      <c r="G93" s="70"/>
      <c r="H93" s="71"/>
      <c r="I93" s="203">
        <f t="shared" si="6"/>
        <v>572.04000000000156</v>
      </c>
      <c r="J93" s="73">
        <f t="shared" si="7"/>
        <v>126</v>
      </c>
      <c r="K93" s="60"/>
    </row>
    <row r="94" spans="2:11" x14ac:dyDescent="0.25">
      <c r="B94" s="133">
        <v>4.54</v>
      </c>
      <c r="C94" s="15"/>
      <c r="D94" s="69">
        <f t="shared" si="0"/>
        <v>0</v>
      </c>
      <c r="E94" s="208"/>
      <c r="F94" s="69">
        <f t="shared" si="5"/>
        <v>0</v>
      </c>
      <c r="G94" s="70"/>
      <c r="H94" s="71"/>
      <c r="I94" s="203">
        <f t="shared" si="6"/>
        <v>572.04000000000156</v>
      </c>
      <c r="J94" s="73">
        <f t="shared" si="7"/>
        <v>126</v>
      </c>
      <c r="K94" s="60"/>
    </row>
    <row r="95" spans="2:11" x14ac:dyDescent="0.25">
      <c r="B95" s="133">
        <v>4.54</v>
      </c>
      <c r="C95" s="15"/>
      <c r="D95" s="69">
        <f t="shared" si="0"/>
        <v>0</v>
      </c>
      <c r="E95" s="208"/>
      <c r="F95" s="69">
        <f t="shared" si="5"/>
        <v>0</v>
      </c>
      <c r="G95" s="70"/>
      <c r="H95" s="71"/>
      <c r="I95" s="203">
        <f t="shared" si="6"/>
        <v>572.04000000000156</v>
      </c>
      <c r="J95" s="73">
        <f t="shared" si="7"/>
        <v>126</v>
      </c>
      <c r="K95" s="60"/>
    </row>
    <row r="96" spans="2:11" x14ac:dyDescent="0.25">
      <c r="B96" s="133">
        <v>4.54</v>
      </c>
      <c r="C96" s="15"/>
      <c r="D96" s="69">
        <f t="shared" si="0"/>
        <v>0</v>
      </c>
      <c r="E96" s="208"/>
      <c r="F96" s="69">
        <f t="shared" si="5"/>
        <v>0</v>
      </c>
      <c r="G96" s="70"/>
      <c r="H96" s="71"/>
      <c r="I96" s="203">
        <f t="shared" si="6"/>
        <v>572.04000000000156</v>
      </c>
      <c r="J96" s="73">
        <f t="shared" si="7"/>
        <v>126</v>
      </c>
      <c r="K96" s="60"/>
    </row>
    <row r="97" spans="2:11" x14ac:dyDescent="0.25">
      <c r="B97" s="133">
        <v>4.54</v>
      </c>
      <c r="C97" s="15"/>
      <c r="D97" s="69">
        <f t="shared" si="0"/>
        <v>0</v>
      </c>
      <c r="E97" s="208"/>
      <c r="F97" s="69">
        <f t="shared" si="5"/>
        <v>0</v>
      </c>
      <c r="G97" s="70"/>
      <c r="H97" s="71"/>
      <c r="I97" s="203">
        <f t="shared" si="6"/>
        <v>572.04000000000156</v>
      </c>
      <c r="J97" s="73">
        <f t="shared" si="7"/>
        <v>126</v>
      </c>
      <c r="K97" s="60"/>
    </row>
    <row r="98" spans="2:11" x14ac:dyDescent="0.25">
      <c r="B98" s="133">
        <v>4.54</v>
      </c>
      <c r="C98" s="15"/>
      <c r="D98" s="69">
        <f t="shared" si="0"/>
        <v>0</v>
      </c>
      <c r="E98" s="208"/>
      <c r="F98" s="69">
        <f t="shared" si="5"/>
        <v>0</v>
      </c>
      <c r="G98" s="70"/>
      <c r="H98" s="71"/>
      <c r="I98" s="203">
        <f t="shared" si="6"/>
        <v>572.04000000000156</v>
      </c>
      <c r="J98" s="73">
        <f t="shared" si="7"/>
        <v>126</v>
      </c>
      <c r="K98" s="60"/>
    </row>
    <row r="99" spans="2:11" x14ac:dyDescent="0.25">
      <c r="B99" s="133">
        <v>4.54</v>
      </c>
      <c r="C99" s="15"/>
      <c r="D99" s="69">
        <f t="shared" si="0"/>
        <v>0</v>
      </c>
      <c r="E99" s="208"/>
      <c r="F99" s="69">
        <f t="shared" si="5"/>
        <v>0</v>
      </c>
      <c r="G99" s="70"/>
      <c r="H99" s="71"/>
      <c r="I99" s="203">
        <f t="shared" si="6"/>
        <v>572.04000000000156</v>
      </c>
      <c r="J99" s="73">
        <f t="shared" si="7"/>
        <v>126</v>
      </c>
      <c r="K99" s="60"/>
    </row>
    <row r="100" spans="2:11" x14ac:dyDescent="0.25">
      <c r="B100" s="133">
        <v>4.54</v>
      </c>
      <c r="C100" s="15"/>
      <c r="D100" s="69">
        <f t="shared" si="0"/>
        <v>0</v>
      </c>
      <c r="E100" s="208"/>
      <c r="F100" s="69">
        <f t="shared" si="5"/>
        <v>0</v>
      </c>
      <c r="G100" s="70"/>
      <c r="H100" s="71"/>
      <c r="I100" s="203">
        <f t="shared" si="6"/>
        <v>572.04000000000156</v>
      </c>
      <c r="J100" s="73">
        <f t="shared" si="7"/>
        <v>126</v>
      </c>
      <c r="K100" s="60"/>
    </row>
    <row r="101" spans="2:11" x14ac:dyDescent="0.25">
      <c r="B101" s="133">
        <v>4.54</v>
      </c>
      <c r="C101" s="15"/>
      <c r="D101" s="69">
        <f t="shared" si="0"/>
        <v>0</v>
      </c>
      <c r="E101" s="208"/>
      <c r="F101" s="69">
        <f t="shared" si="5"/>
        <v>0</v>
      </c>
      <c r="G101" s="70"/>
      <c r="H101" s="71"/>
      <c r="I101" s="203">
        <f t="shared" si="6"/>
        <v>572.04000000000156</v>
      </c>
      <c r="J101" s="73">
        <f t="shared" si="7"/>
        <v>126</v>
      </c>
      <c r="K101" s="60"/>
    </row>
    <row r="102" spans="2:11" x14ac:dyDescent="0.25">
      <c r="B102" s="133">
        <v>4.54</v>
      </c>
      <c r="C102" s="15"/>
      <c r="D102" s="69">
        <f t="shared" si="0"/>
        <v>0</v>
      </c>
      <c r="E102" s="208"/>
      <c r="F102" s="69">
        <f t="shared" si="5"/>
        <v>0</v>
      </c>
      <c r="G102" s="70"/>
      <c r="H102" s="71"/>
      <c r="I102" s="203">
        <f t="shared" si="6"/>
        <v>572.04000000000156</v>
      </c>
      <c r="J102" s="73">
        <f t="shared" si="7"/>
        <v>126</v>
      </c>
      <c r="K102" s="60"/>
    </row>
    <row r="103" spans="2:11" x14ac:dyDescent="0.25">
      <c r="B103" s="133">
        <v>4.54</v>
      </c>
      <c r="C103" s="15"/>
      <c r="D103" s="69">
        <f t="shared" si="0"/>
        <v>0</v>
      </c>
      <c r="E103" s="208"/>
      <c r="F103" s="69">
        <f t="shared" si="5"/>
        <v>0</v>
      </c>
      <c r="G103" s="70"/>
      <c r="H103" s="71"/>
      <c r="I103" s="203">
        <f t="shared" si="6"/>
        <v>572.04000000000156</v>
      </c>
      <c r="J103" s="73">
        <f t="shared" si="7"/>
        <v>126</v>
      </c>
      <c r="K103" s="60"/>
    </row>
    <row r="104" spans="2:11" x14ac:dyDescent="0.25">
      <c r="B104" s="133">
        <v>4.54</v>
      </c>
      <c r="C104" s="15"/>
      <c r="D104" s="69">
        <f t="shared" si="0"/>
        <v>0</v>
      </c>
      <c r="E104" s="208"/>
      <c r="F104" s="69">
        <f t="shared" si="5"/>
        <v>0</v>
      </c>
      <c r="G104" s="70"/>
      <c r="H104" s="71"/>
      <c r="I104" s="203">
        <f t="shared" si="6"/>
        <v>572.04000000000156</v>
      </c>
      <c r="J104" s="73">
        <f t="shared" si="7"/>
        <v>126</v>
      </c>
      <c r="K104" s="60"/>
    </row>
    <row r="105" spans="2:11" x14ac:dyDescent="0.25">
      <c r="B105" s="133">
        <v>4.54</v>
      </c>
      <c r="C105" s="15"/>
      <c r="D105" s="69">
        <f t="shared" si="0"/>
        <v>0</v>
      </c>
      <c r="E105" s="208"/>
      <c r="F105" s="69">
        <f t="shared" si="5"/>
        <v>0</v>
      </c>
      <c r="G105" s="70"/>
      <c r="H105" s="71"/>
      <c r="I105" s="203">
        <f t="shared" si="6"/>
        <v>572.04000000000156</v>
      </c>
      <c r="J105" s="73">
        <f t="shared" si="7"/>
        <v>126</v>
      </c>
      <c r="K105" s="60"/>
    </row>
    <row r="106" spans="2:11" x14ac:dyDescent="0.25">
      <c r="B106" s="133">
        <v>4.54</v>
      </c>
      <c r="C106" s="15"/>
      <c r="D106" s="69">
        <f t="shared" si="0"/>
        <v>0</v>
      </c>
      <c r="E106" s="208"/>
      <c r="F106" s="69">
        <f t="shared" si="5"/>
        <v>0</v>
      </c>
      <c r="G106" s="70"/>
      <c r="H106" s="71"/>
      <c r="I106" s="203">
        <f t="shared" si="6"/>
        <v>572.04000000000156</v>
      </c>
      <c r="J106" s="73">
        <f t="shared" si="7"/>
        <v>126</v>
      </c>
      <c r="K106" s="60"/>
    </row>
    <row r="107" spans="2:11" x14ac:dyDescent="0.25">
      <c r="B107" s="133">
        <v>4.54</v>
      </c>
      <c r="C107" s="15"/>
      <c r="D107" s="69">
        <f t="shared" si="0"/>
        <v>0</v>
      </c>
      <c r="E107" s="208"/>
      <c r="F107" s="69">
        <f t="shared" si="5"/>
        <v>0</v>
      </c>
      <c r="G107" s="70"/>
      <c r="H107" s="71"/>
      <c r="I107" s="203">
        <f t="shared" si="6"/>
        <v>572.04000000000156</v>
      </c>
      <c r="J107" s="73">
        <f>J83-C107</f>
        <v>126</v>
      </c>
      <c r="K107" s="60">
        <f t="shared" ref="K107" si="8">H107*F107</f>
        <v>0</v>
      </c>
    </row>
    <row r="108" spans="2:11" ht="15.75" thickBot="1" x14ac:dyDescent="0.3">
      <c r="B108" s="133">
        <v>4.54</v>
      </c>
      <c r="C108" s="37"/>
      <c r="D108" s="853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</row>
    <row r="112" spans="2:11" x14ac:dyDescent="0.25">
      <c r="C112" s="1125" t="s">
        <v>19</v>
      </c>
      <c r="D112" s="1126"/>
      <c r="E112" s="39">
        <f>E4+E5-F109+E6+E7</f>
        <v>572.04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2" sqref="D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04"/>
      <c r="B5" s="1127" t="s">
        <v>141</v>
      </c>
      <c r="C5" s="212"/>
      <c r="D5" s="154"/>
      <c r="E5" s="132"/>
      <c r="F5" s="243"/>
      <c r="G5" s="997">
        <f>F31</f>
        <v>0</v>
      </c>
      <c r="H5" s="138">
        <f>E4+E5-G5+E6+E7</f>
        <v>0</v>
      </c>
    </row>
    <row r="6" spans="1:9" x14ac:dyDescent="0.25">
      <c r="A6" s="1104"/>
      <c r="B6" s="1127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6" t="s">
        <v>9</v>
      </c>
      <c r="G8" s="957" t="s">
        <v>16</v>
      </c>
      <c r="H8" s="24"/>
    </row>
    <row r="9" spans="1:9" ht="15.75" thickTop="1" x14ac:dyDescent="0.25">
      <c r="A9" s="73"/>
      <c r="B9" s="906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906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906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906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906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906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906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906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906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906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906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906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906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906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906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906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06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906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06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906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906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5" t="s">
        <v>19</v>
      </c>
      <c r="D34" s="112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C21" sqref="C2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8" t="s">
        <v>279</v>
      </c>
      <c r="B1" s="1088"/>
      <c r="C1" s="1088"/>
      <c r="D1" s="1088"/>
      <c r="E1" s="1088"/>
      <c r="F1" s="1088"/>
      <c r="G1" s="1088"/>
      <c r="H1" s="11">
        <v>1</v>
      </c>
      <c r="K1" s="1088" t="str">
        <f>A1</f>
        <v>INVENTARIO    DEL MES DE    JUNIO    2022</v>
      </c>
      <c r="L1" s="1088"/>
      <c r="M1" s="1088"/>
      <c r="N1" s="1088"/>
      <c r="O1" s="1088"/>
      <c r="P1" s="1088"/>
      <c r="Q1" s="1088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86"/>
      <c r="D4" s="248"/>
      <c r="E4" s="258"/>
      <c r="F4" s="253"/>
      <c r="G4" s="160"/>
      <c r="H4" s="160"/>
      <c r="K4" s="12"/>
      <c r="L4" s="12"/>
      <c r="M4" s="933"/>
      <c r="N4" s="248"/>
      <c r="O4" s="258"/>
      <c r="P4" s="253"/>
      <c r="Q4" s="160"/>
      <c r="R4" s="160"/>
    </row>
    <row r="5" spans="1:19" ht="15" customHeight="1" x14ac:dyDescent="0.25">
      <c r="A5" s="1014" t="s">
        <v>66</v>
      </c>
      <c r="B5" s="1130" t="s">
        <v>71</v>
      </c>
      <c r="C5" s="541">
        <v>85</v>
      </c>
      <c r="D5" s="248">
        <v>44690</v>
      </c>
      <c r="E5" s="266">
        <v>100</v>
      </c>
      <c r="F5" s="253">
        <v>10</v>
      </c>
      <c r="G5" s="259"/>
      <c r="K5" s="1014" t="s">
        <v>66</v>
      </c>
      <c r="L5" s="1128" t="s">
        <v>70</v>
      </c>
      <c r="M5" s="541">
        <v>105</v>
      </c>
      <c r="N5" s="248">
        <v>44719</v>
      </c>
      <c r="O5" s="266">
        <v>150</v>
      </c>
      <c r="P5" s="253">
        <v>15</v>
      </c>
      <c r="Q5" s="259"/>
    </row>
    <row r="6" spans="1:19" ht="22.5" customHeight="1" thickBot="1" x14ac:dyDescent="0.3">
      <c r="A6" s="250"/>
      <c r="B6" s="1130"/>
      <c r="C6" s="12"/>
      <c r="D6" s="12"/>
      <c r="E6" s="886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29"/>
      <c r="M6" s="541"/>
      <c r="N6" s="248"/>
      <c r="O6" s="266"/>
      <c r="P6" s="62"/>
      <c r="Q6" s="261">
        <f>P78</f>
        <v>70</v>
      </c>
      <c r="R6" s="7">
        <f>O6-Q6+O7+O5-Q5+O4</f>
        <v>80</v>
      </c>
    </row>
    <row r="7" spans="1:19" ht="15.75" thickBot="1" x14ac:dyDescent="0.3">
      <c r="A7" s="240"/>
      <c r="B7" s="271"/>
      <c r="C7" s="541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117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196</v>
      </c>
      <c r="R9" s="265">
        <v>115</v>
      </c>
      <c r="S9" s="274">
        <f>O6-P9+O5+O7+O4</f>
        <v>140</v>
      </c>
    </row>
    <row r="10" spans="1:19" x14ac:dyDescent="0.25">
      <c r="A10" s="207"/>
      <c r="B10" s="83">
        <f t="shared" ref="B10:B73" si="0">B9-C10</f>
        <v>26</v>
      </c>
      <c r="C10" s="73">
        <v>2</v>
      </c>
      <c r="D10" s="807">
        <v>20</v>
      </c>
      <c r="E10" s="808">
        <v>44714</v>
      </c>
      <c r="F10" s="807">
        <f t="shared" ref="F10:F73" si="1">D10</f>
        <v>20</v>
      </c>
      <c r="G10" s="414" t="s">
        <v>155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201</v>
      </c>
      <c r="R10" s="265">
        <v>115</v>
      </c>
      <c r="S10" s="274">
        <f>S9-P10</f>
        <v>120</v>
      </c>
    </row>
    <row r="11" spans="1:19" x14ac:dyDescent="0.25">
      <c r="A11" s="195"/>
      <c r="B11" s="83">
        <f t="shared" si="0"/>
        <v>25</v>
      </c>
      <c r="C11" s="73">
        <v>1</v>
      </c>
      <c r="D11" s="807">
        <v>10</v>
      </c>
      <c r="E11" s="808">
        <v>44721</v>
      </c>
      <c r="F11" s="807">
        <f t="shared" si="1"/>
        <v>10</v>
      </c>
      <c r="G11" s="414" t="s">
        <v>171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216</v>
      </c>
      <c r="R11" s="265">
        <v>115</v>
      </c>
      <c r="S11" s="274">
        <f t="shared" ref="S11:S74" si="4">S10-P11</f>
        <v>100</v>
      </c>
    </row>
    <row r="12" spans="1:19" x14ac:dyDescent="0.25">
      <c r="A12" s="195"/>
      <c r="B12" s="83">
        <f t="shared" si="0"/>
        <v>24</v>
      </c>
      <c r="C12" s="73">
        <v>1</v>
      </c>
      <c r="D12" s="807">
        <v>10</v>
      </c>
      <c r="E12" s="808">
        <v>44729</v>
      </c>
      <c r="F12" s="807">
        <f t="shared" si="1"/>
        <v>10</v>
      </c>
      <c r="G12" s="414" t="s">
        <v>196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229</v>
      </c>
      <c r="R12" s="265">
        <v>115</v>
      </c>
      <c r="S12" s="274">
        <f t="shared" si="4"/>
        <v>90</v>
      </c>
    </row>
    <row r="13" spans="1:19" x14ac:dyDescent="0.25">
      <c r="A13" s="82" t="s">
        <v>33</v>
      </c>
      <c r="B13" s="83">
        <f t="shared" si="0"/>
        <v>23</v>
      </c>
      <c r="C13" s="73">
        <v>1</v>
      </c>
      <c r="D13" s="807">
        <v>10</v>
      </c>
      <c r="E13" s="808">
        <v>44730</v>
      </c>
      <c r="F13" s="807">
        <f t="shared" si="1"/>
        <v>10</v>
      </c>
      <c r="G13" s="414" t="s">
        <v>201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234</v>
      </c>
      <c r="R13" s="265">
        <v>115</v>
      </c>
      <c r="S13" s="274">
        <f t="shared" si="4"/>
        <v>80</v>
      </c>
    </row>
    <row r="14" spans="1:19" x14ac:dyDescent="0.25">
      <c r="A14" s="73"/>
      <c r="B14" s="83">
        <f t="shared" si="0"/>
        <v>21</v>
      </c>
      <c r="C14" s="73">
        <v>2</v>
      </c>
      <c r="D14" s="807">
        <v>20</v>
      </c>
      <c r="E14" s="808">
        <v>44734</v>
      </c>
      <c r="F14" s="807">
        <f t="shared" si="1"/>
        <v>20</v>
      </c>
      <c r="G14" s="414" t="s">
        <v>218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807"/>
      <c r="O14" s="808"/>
      <c r="P14" s="807">
        <f t="shared" ref="P14:P74" si="5">N14</f>
        <v>0</v>
      </c>
      <c r="Q14" s="414"/>
      <c r="R14" s="415"/>
      <c r="S14" s="274">
        <f t="shared" si="4"/>
        <v>80</v>
      </c>
    </row>
    <row r="15" spans="1:19" x14ac:dyDescent="0.25">
      <c r="A15" s="73"/>
      <c r="B15" s="83">
        <f t="shared" si="0"/>
        <v>20</v>
      </c>
      <c r="C15" s="73">
        <v>1</v>
      </c>
      <c r="D15" s="807">
        <v>10</v>
      </c>
      <c r="E15" s="808">
        <v>44736</v>
      </c>
      <c r="F15" s="807">
        <f t="shared" si="1"/>
        <v>10</v>
      </c>
      <c r="G15" s="414" t="s">
        <v>229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807"/>
      <c r="O15" s="808"/>
      <c r="P15" s="807">
        <f t="shared" si="5"/>
        <v>0</v>
      </c>
      <c r="Q15" s="414"/>
      <c r="R15" s="415"/>
      <c r="S15" s="274">
        <f t="shared" si="4"/>
        <v>80</v>
      </c>
    </row>
    <row r="16" spans="1:19" x14ac:dyDescent="0.25">
      <c r="B16" s="83">
        <f t="shared" si="0"/>
        <v>20</v>
      </c>
      <c r="C16" s="73"/>
      <c r="D16" s="328"/>
      <c r="E16" s="948"/>
      <c r="F16" s="328">
        <f t="shared" si="1"/>
        <v>0</v>
      </c>
      <c r="G16" s="949"/>
      <c r="H16" s="297"/>
      <c r="I16" s="274">
        <f t="shared" si="2"/>
        <v>200</v>
      </c>
      <c r="L16" s="83">
        <f t="shared" si="3"/>
        <v>8</v>
      </c>
      <c r="M16" s="15"/>
      <c r="N16" s="807"/>
      <c r="O16" s="808"/>
      <c r="P16" s="807">
        <f t="shared" si="5"/>
        <v>0</v>
      </c>
      <c r="Q16" s="414"/>
      <c r="R16" s="415"/>
      <c r="S16" s="274">
        <f t="shared" si="4"/>
        <v>80</v>
      </c>
    </row>
    <row r="17" spans="1:19" x14ac:dyDescent="0.25">
      <c r="B17" s="83">
        <f t="shared" si="0"/>
        <v>20</v>
      </c>
      <c r="C17" s="73"/>
      <c r="D17" s="328"/>
      <c r="E17" s="948"/>
      <c r="F17" s="328">
        <f t="shared" si="1"/>
        <v>0</v>
      </c>
      <c r="G17" s="949"/>
      <c r="H17" s="297"/>
      <c r="I17" s="274">
        <f t="shared" si="2"/>
        <v>200</v>
      </c>
      <c r="L17" s="83">
        <f t="shared" si="3"/>
        <v>8</v>
      </c>
      <c r="M17" s="15"/>
      <c r="N17" s="807"/>
      <c r="O17" s="808"/>
      <c r="P17" s="807">
        <f t="shared" si="5"/>
        <v>0</v>
      </c>
      <c r="Q17" s="414"/>
      <c r="R17" s="415"/>
      <c r="S17" s="274">
        <f t="shared" si="4"/>
        <v>80</v>
      </c>
    </row>
    <row r="18" spans="1:19" x14ac:dyDescent="0.25">
      <c r="A18" s="122"/>
      <c r="B18" s="83">
        <f t="shared" si="0"/>
        <v>20</v>
      </c>
      <c r="C18" s="73"/>
      <c r="D18" s="328"/>
      <c r="E18" s="948"/>
      <c r="F18" s="328">
        <f t="shared" si="1"/>
        <v>0</v>
      </c>
      <c r="G18" s="949"/>
      <c r="H18" s="297"/>
      <c r="I18" s="274">
        <f t="shared" si="2"/>
        <v>200</v>
      </c>
      <c r="K18" s="122"/>
      <c r="L18" s="83">
        <f t="shared" si="3"/>
        <v>8</v>
      </c>
      <c r="M18" s="15"/>
      <c r="N18" s="807"/>
      <c r="O18" s="808"/>
      <c r="P18" s="807">
        <f t="shared" si="5"/>
        <v>0</v>
      </c>
      <c r="Q18" s="414"/>
      <c r="R18" s="415"/>
      <c r="S18" s="274">
        <f t="shared" si="4"/>
        <v>80</v>
      </c>
    </row>
    <row r="19" spans="1:19" x14ac:dyDescent="0.25">
      <c r="A19" s="122"/>
      <c r="B19" s="83">
        <f t="shared" si="0"/>
        <v>20</v>
      </c>
      <c r="C19" s="15"/>
      <c r="D19" s="328"/>
      <c r="E19" s="948"/>
      <c r="F19" s="328">
        <f t="shared" si="1"/>
        <v>0</v>
      </c>
      <c r="G19" s="949"/>
      <c r="H19" s="297"/>
      <c r="I19" s="274">
        <f t="shared" si="2"/>
        <v>200</v>
      </c>
      <c r="K19" s="122"/>
      <c r="L19" s="83">
        <f t="shared" si="3"/>
        <v>8</v>
      </c>
      <c r="M19" s="15"/>
      <c r="N19" s="807"/>
      <c r="O19" s="808"/>
      <c r="P19" s="807">
        <f t="shared" si="5"/>
        <v>0</v>
      </c>
      <c r="Q19" s="414"/>
      <c r="R19" s="415"/>
      <c r="S19" s="274">
        <f t="shared" si="4"/>
        <v>80</v>
      </c>
    </row>
    <row r="20" spans="1:19" x14ac:dyDescent="0.25">
      <c r="A20" s="122"/>
      <c r="B20" s="83">
        <f t="shared" si="0"/>
        <v>20</v>
      </c>
      <c r="C20" s="15"/>
      <c r="D20" s="328"/>
      <c r="E20" s="948"/>
      <c r="F20" s="328">
        <f t="shared" si="1"/>
        <v>0</v>
      </c>
      <c r="G20" s="949"/>
      <c r="H20" s="297"/>
      <c r="I20" s="274">
        <f t="shared" si="2"/>
        <v>200</v>
      </c>
      <c r="K20" s="122"/>
      <c r="L20" s="83">
        <f t="shared" si="3"/>
        <v>8</v>
      </c>
      <c r="M20" s="15"/>
      <c r="N20" s="807"/>
      <c r="O20" s="808"/>
      <c r="P20" s="807">
        <f t="shared" si="5"/>
        <v>0</v>
      </c>
      <c r="Q20" s="414"/>
      <c r="R20" s="415"/>
      <c r="S20" s="274">
        <f t="shared" si="4"/>
        <v>80</v>
      </c>
    </row>
    <row r="21" spans="1:19" x14ac:dyDescent="0.25">
      <c r="A21" s="122"/>
      <c r="B21" s="83">
        <f t="shared" si="0"/>
        <v>20</v>
      </c>
      <c r="C21" s="15"/>
      <c r="D21" s="328"/>
      <c r="E21" s="948"/>
      <c r="F21" s="328">
        <f t="shared" si="1"/>
        <v>0</v>
      </c>
      <c r="G21" s="949"/>
      <c r="H21" s="297"/>
      <c r="I21" s="274">
        <f t="shared" si="2"/>
        <v>200</v>
      </c>
      <c r="K21" s="122"/>
      <c r="L21" s="83">
        <f t="shared" si="3"/>
        <v>8</v>
      </c>
      <c r="M21" s="15"/>
      <c r="N21" s="807"/>
      <c r="O21" s="808"/>
      <c r="P21" s="807">
        <f t="shared" si="5"/>
        <v>0</v>
      </c>
      <c r="Q21" s="414"/>
      <c r="R21" s="415"/>
      <c r="S21" s="274">
        <f t="shared" si="4"/>
        <v>80</v>
      </c>
    </row>
    <row r="22" spans="1:19" x14ac:dyDescent="0.25">
      <c r="A22" s="122"/>
      <c r="B22" s="280">
        <f t="shared" si="0"/>
        <v>20</v>
      </c>
      <c r="C22" s="15"/>
      <c r="D22" s="328"/>
      <c r="E22" s="948"/>
      <c r="F22" s="328">
        <f t="shared" si="1"/>
        <v>0</v>
      </c>
      <c r="G22" s="949"/>
      <c r="H22" s="297"/>
      <c r="I22" s="274">
        <f t="shared" si="2"/>
        <v>200</v>
      </c>
      <c r="K22" s="122"/>
      <c r="L22" s="280">
        <f t="shared" si="3"/>
        <v>8</v>
      </c>
      <c r="M22" s="15"/>
      <c r="N22" s="807"/>
      <c r="O22" s="808"/>
      <c r="P22" s="807">
        <f t="shared" si="5"/>
        <v>0</v>
      </c>
      <c r="Q22" s="414"/>
      <c r="R22" s="415"/>
      <c r="S22" s="274">
        <f t="shared" si="4"/>
        <v>80</v>
      </c>
    </row>
    <row r="23" spans="1:19" x14ac:dyDescent="0.25">
      <c r="A23" s="123"/>
      <c r="B23" s="280">
        <f t="shared" si="0"/>
        <v>20</v>
      </c>
      <c r="C23" s="15"/>
      <c r="D23" s="328"/>
      <c r="E23" s="948"/>
      <c r="F23" s="328">
        <f t="shared" si="1"/>
        <v>0</v>
      </c>
      <c r="G23" s="949"/>
      <c r="H23" s="297"/>
      <c r="I23" s="274">
        <f t="shared" si="2"/>
        <v>200</v>
      </c>
      <c r="K23" s="123"/>
      <c r="L23" s="280">
        <f t="shared" si="3"/>
        <v>8</v>
      </c>
      <c r="M23" s="15"/>
      <c r="N23" s="807"/>
      <c r="O23" s="808"/>
      <c r="P23" s="807">
        <f t="shared" si="5"/>
        <v>0</v>
      </c>
      <c r="Q23" s="414"/>
      <c r="R23" s="415"/>
      <c r="S23" s="274">
        <f t="shared" si="4"/>
        <v>80</v>
      </c>
    </row>
    <row r="24" spans="1:19" x14ac:dyDescent="0.25">
      <c r="A24" s="122"/>
      <c r="B24" s="280">
        <f t="shared" si="0"/>
        <v>20</v>
      </c>
      <c r="C24" s="15"/>
      <c r="D24" s="328"/>
      <c r="E24" s="948"/>
      <c r="F24" s="328">
        <f t="shared" si="1"/>
        <v>0</v>
      </c>
      <c r="G24" s="949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5"/>
        <v>0</v>
      </c>
      <c r="Q24" s="264"/>
      <c r="R24" s="265"/>
      <c r="S24" s="274">
        <f t="shared" si="4"/>
        <v>80</v>
      </c>
    </row>
    <row r="25" spans="1:19" x14ac:dyDescent="0.25">
      <c r="A25" s="122"/>
      <c r="B25" s="280">
        <f t="shared" si="0"/>
        <v>20</v>
      </c>
      <c r="C25" s="15"/>
      <c r="D25" s="328"/>
      <c r="E25" s="948"/>
      <c r="F25" s="328">
        <f t="shared" si="1"/>
        <v>0</v>
      </c>
      <c r="G25" s="949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5"/>
        <v>0</v>
      </c>
      <c r="Q25" s="264"/>
      <c r="R25" s="265"/>
      <c r="S25" s="274">
        <f t="shared" si="4"/>
        <v>80</v>
      </c>
    </row>
    <row r="26" spans="1:19" x14ac:dyDescent="0.25">
      <c r="A26" s="122"/>
      <c r="B26" s="195">
        <f t="shared" si="0"/>
        <v>20</v>
      </c>
      <c r="C26" s="15"/>
      <c r="D26" s="328"/>
      <c r="E26" s="948"/>
      <c r="F26" s="328">
        <f t="shared" si="1"/>
        <v>0</v>
      </c>
      <c r="G26" s="949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5"/>
        <v>0</v>
      </c>
      <c r="Q26" s="264"/>
      <c r="R26" s="265"/>
      <c r="S26" s="274">
        <f t="shared" si="4"/>
        <v>80</v>
      </c>
    </row>
    <row r="27" spans="1:19" x14ac:dyDescent="0.25">
      <c r="A27" s="122"/>
      <c r="B27" s="280">
        <f t="shared" si="0"/>
        <v>20</v>
      </c>
      <c r="C27" s="15"/>
      <c r="D27" s="328"/>
      <c r="E27" s="948"/>
      <c r="F27" s="328">
        <f t="shared" si="1"/>
        <v>0</v>
      </c>
      <c r="G27" s="949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5"/>
        <v>0</v>
      </c>
      <c r="Q27" s="264"/>
      <c r="R27" s="265"/>
      <c r="S27" s="274">
        <f t="shared" si="4"/>
        <v>80</v>
      </c>
    </row>
    <row r="28" spans="1:19" x14ac:dyDescent="0.25">
      <c r="A28" s="122"/>
      <c r="B28" s="195">
        <f t="shared" si="0"/>
        <v>20</v>
      </c>
      <c r="C28" s="15"/>
      <c r="D28" s="328"/>
      <c r="E28" s="948"/>
      <c r="F28" s="328">
        <f t="shared" si="1"/>
        <v>0</v>
      </c>
      <c r="G28" s="949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5"/>
        <v>0</v>
      </c>
      <c r="Q28" s="264"/>
      <c r="R28" s="265"/>
      <c r="S28" s="274">
        <f t="shared" si="4"/>
        <v>80</v>
      </c>
    </row>
    <row r="29" spans="1:19" x14ac:dyDescent="0.25">
      <c r="A29" s="122"/>
      <c r="B29" s="280">
        <f t="shared" si="0"/>
        <v>20</v>
      </c>
      <c r="C29" s="15"/>
      <c r="D29" s="328"/>
      <c r="E29" s="948"/>
      <c r="F29" s="328">
        <f t="shared" si="1"/>
        <v>0</v>
      </c>
      <c r="G29" s="949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5"/>
        <v>0</v>
      </c>
      <c r="Q29" s="264"/>
      <c r="R29" s="265"/>
      <c r="S29" s="274">
        <f t="shared" si="4"/>
        <v>80</v>
      </c>
    </row>
    <row r="30" spans="1:19" x14ac:dyDescent="0.25">
      <c r="A30" s="122"/>
      <c r="B30" s="280">
        <f t="shared" si="0"/>
        <v>20</v>
      </c>
      <c r="C30" s="15"/>
      <c r="D30" s="328"/>
      <c r="E30" s="948"/>
      <c r="F30" s="328">
        <f t="shared" si="1"/>
        <v>0</v>
      </c>
      <c r="G30" s="949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5"/>
        <v>0</v>
      </c>
      <c r="Q30" s="264"/>
      <c r="R30" s="265"/>
      <c r="S30" s="274">
        <f t="shared" si="4"/>
        <v>80</v>
      </c>
    </row>
    <row r="31" spans="1:19" x14ac:dyDescent="0.25">
      <c r="A31" s="122"/>
      <c r="B31" s="280">
        <f t="shared" si="0"/>
        <v>20</v>
      </c>
      <c r="C31" s="15"/>
      <c r="D31" s="328"/>
      <c r="E31" s="948"/>
      <c r="F31" s="328">
        <f t="shared" si="1"/>
        <v>0</v>
      </c>
      <c r="G31" s="949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5"/>
        <v>0</v>
      </c>
      <c r="Q31" s="264"/>
      <c r="R31" s="265"/>
      <c r="S31" s="274">
        <f t="shared" si="4"/>
        <v>80</v>
      </c>
    </row>
    <row r="32" spans="1:19" x14ac:dyDescent="0.25">
      <c r="A32" s="122"/>
      <c r="B32" s="280">
        <f t="shared" si="0"/>
        <v>20</v>
      </c>
      <c r="C32" s="15"/>
      <c r="D32" s="328"/>
      <c r="E32" s="948"/>
      <c r="F32" s="328">
        <f t="shared" si="1"/>
        <v>0</v>
      </c>
      <c r="G32" s="949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5"/>
        <v>0</v>
      </c>
      <c r="Q32" s="264"/>
      <c r="R32" s="265"/>
      <c r="S32" s="274">
        <f t="shared" si="4"/>
        <v>80</v>
      </c>
    </row>
    <row r="33" spans="1:1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5"/>
        <v>0</v>
      </c>
      <c r="Q33" s="264"/>
      <c r="R33" s="265"/>
      <c r="S33" s="274">
        <f t="shared" si="4"/>
        <v>80</v>
      </c>
    </row>
    <row r="34" spans="1:1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5"/>
        <v>0</v>
      </c>
      <c r="Q34" s="264"/>
      <c r="R34" s="265"/>
      <c r="S34" s="274">
        <f t="shared" si="4"/>
        <v>80</v>
      </c>
    </row>
    <row r="35" spans="1:1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5"/>
        <v>0</v>
      </c>
      <c r="Q35" s="264"/>
      <c r="R35" s="265"/>
      <c r="S35" s="274">
        <f t="shared" si="4"/>
        <v>80</v>
      </c>
    </row>
    <row r="36" spans="1:1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5"/>
        <v>0</v>
      </c>
      <c r="Q36" s="264"/>
      <c r="R36" s="265"/>
      <c r="S36" s="274">
        <f t="shared" si="4"/>
        <v>80</v>
      </c>
    </row>
    <row r="37" spans="1:1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5"/>
        <v>0</v>
      </c>
      <c r="Q37" s="264"/>
      <c r="R37" s="265"/>
      <c r="S37" s="274">
        <f t="shared" si="4"/>
        <v>80</v>
      </c>
    </row>
    <row r="38" spans="1:1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5"/>
        <v>0</v>
      </c>
      <c r="Q38" s="264"/>
      <c r="R38" s="265"/>
      <c r="S38" s="274">
        <f t="shared" si="4"/>
        <v>80</v>
      </c>
    </row>
    <row r="39" spans="1:1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5"/>
        <v>0</v>
      </c>
      <c r="Q39" s="264"/>
      <c r="R39" s="265"/>
      <c r="S39" s="274">
        <f t="shared" si="4"/>
        <v>80</v>
      </c>
    </row>
    <row r="40" spans="1:1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5"/>
        <v>0</v>
      </c>
      <c r="Q40" s="264"/>
      <c r="R40" s="265"/>
      <c r="S40" s="274">
        <f t="shared" si="4"/>
        <v>80</v>
      </c>
    </row>
    <row r="41" spans="1:1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5"/>
        <v>0</v>
      </c>
      <c r="Q41" s="264"/>
      <c r="R41" s="265"/>
      <c r="S41" s="274">
        <f t="shared" si="4"/>
        <v>80</v>
      </c>
    </row>
    <row r="42" spans="1:1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5"/>
        <v>0</v>
      </c>
      <c r="Q42" s="264"/>
      <c r="R42" s="265"/>
      <c r="S42" s="274">
        <f t="shared" si="4"/>
        <v>80</v>
      </c>
    </row>
    <row r="43" spans="1:1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5"/>
        <v>0</v>
      </c>
      <c r="Q43" s="264"/>
      <c r="R43" s="265"/>
      <c r="S43" s="274">
        <f t="shared" si="4"/>
        <v>80</v>
      </c>
    </row>
    <row r="44" spans="1:1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5"/>
        <v>0</v>
      </c>
      <c r="Q44" s="264"/>
      <c r="R44" s="265"/>
      <c r="S44" s="274">
        <f t="shared" si="4"/>
        <v>80</v>
      </c>
    </row>
    <row r="45" spans="1:1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5"/>
        <v>0</v>
      </c>
      <c r="Q45" s="264"/>
      <c r="R45" s="265"/>
      <c r="S45" s="274">
        <f t="shared" si="4"/>
        <v>80</v>
      </c>
    </row>
    <row r="46" spans="1:1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5"/>
        <v>0</v>
      </c>
      <c r="Q46" s="264"/>
      <c r="R46" s="265"/>
      <c r="S46" s="274">
        <f t="shared" si="4"/>
        <v>80</v>
      </c>
    </row>
    <row r="47" spans="1:1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5"/>
        <v>0</v>
      </c>
      <c r="Q47" s="264"/>
      <c r="R47" s="265"/>
      <c r="S47" s="274">
        <f t="shared" si="4"/>
        <v>80</v>
      </c>
    </row>
    <row r="48" spans="1:1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5"/>
        <v>0</v>
      </c>
      <c r="Q48" s="264"/>
      <c r="R48" s="265"/>
      <c r="S48" s="274">
        <f t="shared" si="4"/>
        <v>80</v>
      </c>
    </row>
    <row r="49" spans="1:1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5"/>
        <v>0</v>
      </c>
      <c r="Q49" s="264"/>
      <c r="R49" s="265"/>
      <c r="S49" s="274">
        <f t="shared" si="4"/>
        <v>80</v>
      </c>
    </row>
    <row r="50" spans="1:1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5"/>
        <v>0</v>
      </c>
      <c r="Q50" s="264"/>
      <c r="R50" s="265"/>
      <c r="S50" s="274">
        <f t="shared" si="4"/>
        <v>80</v>
      </c>
    </row>
    <row r="51" spans="1:1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5"/>
        <v>0</v>
      </c>
      <c r="Q51" s="264"/>
      <c r="R51" s="265"/>
      <c r="S51" s="274">
        <f t="shared" si="4"/>
        <v>80</v>
      </c>
    </row>
    <row r="52" spans="1:1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5"/>
        <v>0</v>
      </c>
      <c r="Q52" s="264"/>
      <c r="R52" s="265"/>
      <c r="S52" s="274">
        <f t="shared" si="4"/>
        <v>80</v>
      </c>
    </row>
    <row r="53" spans="1:1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5"/>
        <v>0</v>
      </c>
      <c r="Q53" s="264"/>
      <c r="R53" s="265"/>
      <c r="S53" s="274">
        <f t="shared" si="4"/>
        <v>80</v>
      </c>
    </row>
    <row r="54" spans="1:1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5"/>
        <v>0</v>
      </c>
      <c r="Q54" s="264"/>
      <c r="R54" s="265"/>
      <c r="S54" s="274">
        <f t="shared" si="4"/>
        <v>80</v>
      </c>
    </row>
    <row r="55" spans="1:1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5"/>
        <v>0</v>
      </c>
      <c r="Q55" s="264"/>
      <c r="R55" s="265"/>
      <c r="S55" s="274">
        <f t="shared" si="4"/>
        <v>80</v>
      </c>
    </row>
    <row r="56" spans="1:1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5"/>
        <v>0</v>
      </c>
      <c r="Q56" s="264"/>
      <c r="R56" s="265"/>
      <c r="S56" s="274">
        <f t="shared" si="4"/>
        <v>80</v>
      </c>
    </row>
    <row r="57" spans="1:1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5"/>
        <v>0</v>
      </c>
      <c r="Q57" s="264"/>
      <c r="R57" s="265"/>
      <c r="S57" s="274">
        <f t="shared" si="4"/>
        <v>80</v>
      </c>
    </row>
    <row r="58" spans="1:1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5"/>
        <v>0</v>
      </c>
      <c r="Q58" s="264"/>
      <c r="R58" s="265"/>
      <c r="S58" s="274">
        <f t="shared" si="4"/>
        <v>80</v>
      </c>
    </row>
    <row r="59" spans="1:1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5"/>
        <v>0</v>
      </c>
      <c r="Q59" s="264"/>
      <c r="R59" s="265"/>
      <c r="S59" s="274">
        <f t="shared" si="4"/>
        <v>80</v>
      </c>
    </row>
    <row r="60" spans="1:1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5"/>
        <v>0</v>
      </c>
      <c r="Q60" s="264"/>
      <c r="R60" s="265"/>
      <c r="S60" s="274">
        <f t="shared" si="4"/>
        <v>80</v>
      </c>
    </row>
    <row r="61" spans="1:1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5"/>
        <v>0</v>
      </c>
      <c r="Q61" s="264"/>
      <c r="R61" s="265"/>
      <c r="S61" s="274">
        <f t="shared" si="4"/>
        <v>80</v>
      </c>
    </row>
    <row r="62" spans="1:1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5"/>
        <v>0</v>
      </c>
      <c r="Q62" s="264"/>
      <c r="R62" s="265"/>
      <c r="S62" s="274">
        <f t="shared" si="4"/>
        <v>80</v>
      </c>
    </row>
    <row r="63" spans="1:1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5"/>
        <v>0</v>
      </c>
      <c r="Q63" s="264"/>
      <c r="R63" s="265"/>
      <c r="S63" s="274">
        <f t="shared" si="4"/>
        <v>80</v>
      </c>
    </row>
    <row r="64" spans="1:1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5"/>
        <v>0</v>
      </c>
      <c r="Q64" s="264"/>
      <c r="R64" s="265"/>
      <c r="S64" s="274">
        <f t="shared" si="4"/>
        <v>80</v>
      </c>
    </row>
    <row r="65" spans="1:1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5"/>
        <v>0</v>
      </c>
      <c r="Q65" s="264"/>
      <c r="R65" s="265"/>
      <c r="S65" s="274">
        <f t="shared" si="4"/>
        <v>80</v>
      </c>
    </row>
    <row r="66" spans="1:1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5"/>
        <v>0</v>
      </c>
      <c r="Q66" s="264"/>
      <c r="R66" s="265"/>
      <c r="S66" s="274">
        <f t="shared" si="4"/>
        <v>80</v>
      </c>
    </row>
    <row r="67" spans="1:1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5"/>
        <v>0</v>
      </c>
      <c r="Q67" s="70"/>
      <c r="R67" s="71"/>
      <c r="S67" s="105">
        <f t="shared" si="4"/>
        <v>80</v>
      </c>
    </row>
    <row r="68" spans="1:1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5"/>
        <v>0</v>
      </c>
      <c r="Q68" s="70"/>
      <c r="R68" s="71"/>
      <c r="S68" s="105">
        <f t="shared" si="4"/>
        <v>80</v>
      </c>
    </row>
    <row r="69" spans="1:1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5"/>
        <v>0</v>
      </c>
      <c r="Q69" s="70"/>
      <c r="R69" s="71"/>
      <c r="S69" s="105">
        <f t="shared" si="4"/>
        <v>80</v>
      </c>
    </row>
    <row r="70" spans="1:1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5"/>
        <v>0</v>
      </c>
      <c r="Q70" s="70"/>
      <c r="R70" s="71"/>
      <c r="S70" s="105">
        <f t="shared" si="4"/>
        <v>80</v>
      </c>
    </row>
    <row r="71" spans="1:1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5"/>
        <v>0</v>
      </c>
      <c r="Q71" s="70"/>
      <c r="R71" s="71"/>
      <c r="S71" s="105">
        <f t="shared" si="4"/>
        <v>80</v>
      </c>
    </row>
    <row r="72" spans="1:1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5"/>
        <v>0</v>
      </c>
      <c r="Q72" s="70"/>
      <c r="R72" s="71"/>
      <c r="S72" s="105">
        <f t="shared" si="4"/>
        <v>80</v>
      </c>
    </row>
    <row r="73" spans="1:1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5"/>
        <v>0</v>
      </c>
      <c r="Q73" s="70"/>
      <c r="R73" s="71"/>
      <c r="S73" s="105">
        <f t="shared" si="4"/>
        <v>80</v>
      </c>
    </row>
    <row r="74" spans="1:19" x14ac:dyDescent="0.25">
      <c r="A74" s="122"/>
      <c r="B74" s="12">
        <f t="shared" ref="B74:B75" si="6">B73-C74</f>
        <v>20</v>
      </c>
      <c r="C74" s="15"/>
      <c r="D74" s="59"/>
      <c r="E74" s="223"/>
      <c r="F74" s="263">
        <f t="shared" ref="F74:F76" si="7">D74</f>
        <v>0</v>
      </c>
      <c r="G74" s="70"/>
      <c r="H74" s="71"/>
      <c r="I74" s="105">
        <f t="shared" ref="I74:I76" si="8">I73-F74</f>
        <v>200</v>
      </c>
      <c r="K74" s="122"/>
      <c r="L74" s="12">
        <f t="shared" ref="L74:L75" si="9">L73-M74</f>
        <v>8</v>
      </c>
      <c r="M74" s="15"/>
      <c r="N74" s="59"/>
      <c r="O74" s="223"/>
      <c r="P74" s="69">
        <f t="shared" si="5"/>
        <v>0</v>
      </c>
      <c r="Q74" s="70"/>
      <c r="R74" s="71"/>
      <c r="S74" s="105">
        <f t="shared" si="4"/>
        <v>80</v>
      </c>
    </row>
    <row r="75" spans="1:19" x14ac:dyDescent="0.25">
      <c r="A75" s="122"/>
      <c r="B75" s="12">
        <f t="shared" si="6"/>
        <v>20</v>
      </c>
      <c r="C75" s="15"/>
      <c r="D75" s="59"/>
      <c r="E75" s="223"/>
      <c r="F75" s="263">
        <f t="shared" si="7"/>
        <v>0</v>
      </c>
      <c r="G75" s="70"/>
      <c r="H75" s="71"/>
      <c r="I75" s="105">
        <f t="shared" si="8"/>
        <v>200</v>
      </c>
      <c r="K75" s="122"/>
      <c r="L75" s="12">
        <f t="shared" si="9"/>
        <v>8</v>
      </c>
      <c r="M75" s="15"/>
      <c r="N75" s="59"/>
      <c r="O75" s="223"/>
      <c r="P75" s="69">
        <f t="shared" ref="P75:P76" si="10">N75</f>
        <v>0</v>
      </c>
      <c r="Q75" s="70"/>
      <c r="R75" s="71"/>
      <c r="S75" s="105">
        <f t="shared" ref="S75:S76" si="11">S74-P75</f>
        <v>80</v>
      </c>
    </row>
    <row r="76" spans="1:19" x14ac:dyDescent="0.25">
      <c r="A76" s="122"/>
      <c r="C76" s="15"/>
      <c r="D76" s="59"/>
      <c r="E76" s="223"/>
      <c r="F76" s="263">
        <f t="shared" si="7"/>
        <v>0</v>
      </c>
      <c r="G76" s="70"/>
      <c r="H76" s="71"/>
      <c r="I76" s="105">
        <f t="shared" si="8"/>
        <v>200</v>
      </c>
      <c r="K76" s="122"/>
      <c r="M76" s="15"/>
      <c r="N76" s="59"/>
      <c r="O76" s="223"/>
      <c r="P76" s="69">
        <f t="shared" si="10"/>
        <v>0</v>
      </c>
      <c r="Q76" s="70"/>
      <c r="R76" s="71"/>
      <c r="S76" s="105">
        <f t="shared" si="11"/>
        <v>80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90" t="s">
        <v>11</v>
      </c>
      <c r="D83" s="1091"/>
      <c r="E83" s="57">
        <f>E5+E6-F78+E7</f>
        <v>200</v>
      </c>
      <c r="F83" s="73"/>
      <c r="M83" s="1090" t="s">
        <v>11</v>
      </c>
      <c r="N83" s="1091"/>
      <c r="O83" s="57">
        <f>O5+O6-P78+O7</f>
        <v>80</v>
      </c>
      <c r="P83" s="73"/>
    </row>
  </sheetData>
  <sortState ref="M9:R13">
    <sortCondition ref="Q9:Q13"/>
  </sortState>
  <mergeCells count="6"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04"/>
      <c r="B5" s="1097" t="s">
        <v>143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04"/>
      <c r="B6" s="1097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6" t="s">
        <v>9</v>
      </c>
      <c r="G8" s="957" t="s">
        <v>16</v>
      </c>
      <c r="H8" s="24"/>
      <c r="I8" s="1007" t="s">
        <v>262</v>
      </c>
    </row>
    <row r="9" spans="1:9" ht="15.75" thickTop="1" x14ac:dyDescent="0.25">
      <c r="A9" s="73"/>
      <c r="B9" s="906"/>
      <c r="C9" s="262">
        <v>1</v>
      </c>
      <c r="D9" s="92"/>
      <c r="E9" s="208"/>
      <c r="F9" s="263"/>
      <c r="G9" s="264"/>
      <c r="H9" s="265"/>
      <c r="I9" s="1008">
        <f>H9*F9</f>
        <v>0</v>
      </c>
    </row>
    <row r="10" spans="1:9" x14ac:dyDescent="0.25">
      <c r="B10" s="906"/>
      <c r="C10" s="15">
        <v>2</v>
      </c>
      <c r="D10" s="92"/>
      <c r="E10" s="208"/>
      <c r="F10" s="278"/>
      <c r="G10" s="264"/>
      <c r="H10" s="265"/>
      <c r="I10" s="1009">
        <f t="shared" ref="I10:I30" si="0">H10*F10</f>
        <v>0</v>
      </c>
    </row>
    <row r="11" spans="1:9" x14ac:dyDescent="0.25">
      <c r="A11" s="55" t="s">
        <v>32</v>
      </c>
      <c r="B11" s="906"/>
      <c r="C11" s="262">
        <v>3</v>
      </c>
      <c r="D11" s="92"/>
      <c r="E11" s="208"/>
      <c r="F11" s="278"/>
      <c r="G11" s="264"/>
      <c r="H11" s="265"/>
      <c r="I11" s="1009">
        <f t="shared" si="0"/>
        <v>0</v>
      </c>
    </row>
    <row r="12" spans="1:9" x14ac:dyDescent="0.25">
      <c r="A12" s="85"/>
      <c r="B12" s="906"/>
      <c r="C12" s="15">
        <v>4</v>
      </c>
      <c r="D12" s="92"/>
      <c r="E12" s="208"/>
      <c r="F12" s="278"/>
      <c r="G12" s="264"/>
      <c r="H12" s="265"/>
      <c r="I12" s="1009">
        <f t="shared" si="0"/>
        <v>0</v>
      </c>
    </row>
    <row r="13" spans="1:9" x14ac:dyDescent="0.25">
      <c r="B13" s="906"/>
      <c r="C13" s="262">
        <v>5</v>
      </c>
      <c r="D13" s="92"/>
      <c r="E13" s="208"/>
      <c r="F13" s="278"/>
      <c r="G13" s="264"/>
      <c r="H13" s="265"/>
      <c r="I13" s="1009">
        <f t="shared" si="0"/>
        <v>0</v>
      </c>
    </row>
    <row r="14" spans="1:9" x14ac:dyDescent="0.25">
      <c r="A14" s="55" t="s">
        <v>33</v>
      </c>
      <c r="B14" s="906"/>
      <c r="C14" s="15">
        <v>6</v>
      </c>
      <c r="D14" s="92"/>
      <c r="E14" s="208"/>
      <c r="F14" s="278"/>
      <c r="G14" s="264"/>
      <c r="H14" s="265"/>
      <c r="I14" s="1009">
        <f t="shared" si="0"/>
        <v>0</v>
      </c>
    </row>
    <row r="15" spans="1:9" x14ac:dyDescent="0.25">
      <c r="B15" s="906"/>
      <c r="C15" s="262">
        <v>7</v>
      </c>
      <c r="D15" s="92"/>
      <c r="E15" s="208"/>
      <c r="F15" s="278"/>
      <c r="G15" s="264"/>
      <c r="H15" s="265"/>
      <c r="I15" s="1009">
        <f t="shared" si="0"/>
        <v>0</v>
      </c>
    </row>
    <row r="16" spans="1:9" x14ac:dyDescent="0.25">
      <c r="B16" s="906"/>
      <c r="C16" s="15">
        <v>8</v>
      </c>
      <c r="D16" s="92"/>
      <c r="E16" s="208"/>
      <c r="F16" s="278"/>
      <c r="G16" s="264"/>
      <c r="H16" s="265"/>
      <c r="I16" s="1009">
        <f t="shared" si="0"/>
        <v>0</v>
      </c>
    </row>
    <row r="17" spans="2:9" x14ac:dyDescent="0.25">
      <c r="B17" s="906"/>
      <c r="C17" s="262">
        <v>9</v>
      </c>
      <c r="D17" s="92"/>
      <c r="E17" s="208"/>
      <c r="F17" s="278"/>
      <c r="G17" s="264"/>
      <c r="H17" s="265"/>
      <c r="I17" s="1009">
        <f t="shared" si="0"/>
        <v>0</v>
      </c>
    </row>
    <row r="18" spans="2:9" x14ac:dyDescent="0.25">
      <c r="B18" s="906"/>
      <c r="C18" s="15">
        <v>10</v>
      </c>
      <c r="D18" s="92"/>
      <c r="E18" s="208"/>
      <c r="F18" s="278"/>
      <c r="G18" s="264"/>
      <c r="H18" s="265"/>
      <c r="I18" s="1009">
        <f t="shared" si="0"/>
        <v>0</v>
      </c>
    </row>
    <row r="19" spans="2:9" x14ac:dyDescent="0.25">
      <c r="B19" s="906"/>
      <c r="C19" s="262">
        <v>11</v>
      </c>
      <c r="D19" s="92"/>
      <c r="E19" s="208"/>
      <c r="F19" s="278"/>
      <c r="G19" s="264"/>
      <c r="H19" s="265"/>
      <c r="I19" s="1009">
        <f t="shared" si="0"/>
        <v>0</v>
      </c>
    </row>
    <row r="20" spans="2:9" x14ac:dyDescent="0.25">
      <c r="B20" s="906"/>
      <c r="C20" s="15">
        <v>12</v>
      </c>
      <c r="D20" s="92"/>
      <c r="E20" s="208"/>
      <c r="F20" s="278"/>
      <c r="G20" s="264"/>
      <c r="H20" s="265"/>
      <c r="I20" s="1009">
        <f t="shared" si="0"/>
        <v>0</v>
      </c>
    </row>
    <row r="21" spans="2:9" x14ac:dyDescent="0.25">
      <c r="B21" s="906"/>
      <c r="C21" s="262">
        <v>13</v>
      </c>
      <c r="D21" s="92"/>
      <c r="E21" s="208"/>
      <c r="F21" s="278"/>
      <c r="G21" s="264"/>
      <c r="H21" s="265"/>
      <c r="I21" s="1009">
        <f t="shared" si="0"/>
        <v>0</v>
      </c>
    </row>
    <row r="22" spans="2:9" x14ac:dyDescent="0.25">
      <c r="B22" s="906"/>
      <c r="C22" s="15">
        <v>14</v>
      </c>
      <c r="D22" s="92"/>
      <c r="E22" s="208"/>
      <c r="F22" s="278"/>
      <c r="G22" s="264"/>
      <c r="H22" s="265"/>
      <c r="I22" s="1009">
        <f t="shared" si="0"/>
        <v>0</v>
      </c>
    </row>
    <row r="23" spans="2:9" x14ac:dyDescent="0.25">
      <c r="B23" s="906"/>
      <c r="C23" s="262">
        <v>15</v>
      </c>
      <c r="D23" s="92"/>
      <c r="E23" s="208"/>
      <c r="F23" s="278"/>
      <c r="G23" s="264"/>
      <c r="H23" s="265"/>
      <c r="I23" s="1009">
        <f t="shared" si="0"/>
        <v>0</v>
      </c>
    </row>
    <row r="24" spans="2:9" x14ac:dyDescent="0.25">
      <c r="B24" s="906"/>
      <c r="C24" s="15">
        <v>16</v>
      </c>
      <c r="D24" s="92"/>
      <c r="E24" s="208"/>
      <c r="F24" s="278"/>
      <c r="G24" s="264"/>
      <c r="H24" s="265"/>
      <c r="I24" s="1009">
        <f t="shared" si="0"/>
        <v>0</v>
      </c>
    </row>
    <row r="25" spans="2:9" x14ac:dyDescent="0.25">
      <c r="B25" s="906"/>
      <c r="C25" s="262">
        <v>17</v>
      </c>
      <c r="D25" s="92"/>
      <c r="E25" s="208"/>
      <c r="F25" s="278"/>
      <c r="G25" s="264"/>
      <c r="H25" s="265"/>
      <c r="I25" s="1009">
        <f t="shared" si="0"/>
        <v>0</v>
      </c>
    </row>
    <row r="26" spans="2:9" x14ac:dyDescent="0.25">
      <c r="B26" s="906"/>
      <c r="C26" s="15">
        <v>18</v>
      </c>
      <c r="D26" s="92"/>
      <c r="E26" s="208"/>
      <c r="F26" s="278"/>
      <c r="G26" s="264"/>
      <c r="H26" s="265"/>
      <c r="I26" s="1009">
        <f t="shared" si="0"/>
        <v>0</v>
      </c>
    </row>
    <row r="27" spans="2:9" x14ac:dyDescent="0.25">
      <c r="B27" s="906"/>
      <c r="C27" s="262">
        <v>19</v>
      </c>
      <c r="D27" s="92"/>
      <c r="E27" s="208"/>
      <c r="F27" s="278"/>
      <c r="G27" s="264"/>
      <c r="H27" s="265"/>
      <c r="I27" s="1009">
        <f t="shared" si="0"/>
        <v>0</v>
      </c>
    </row>
    <row r="28" spans="2:9" x14ac:dyDescent="0.25">
      <c r="B28" s="906"/>
      <c r="C28" s="15">
        <v>20</v>
      </c>
      <c r="D28" s="376"/>
      <c r="E28" s="208"/>
      <c r="F28" s="1060"/>
      <c r="G28" s="264"/>
      <c r="H28" s="265"/>
      <c r="I28" s="1009">
        <f t="shared" si="0"/>
        <v>0</v>
      </c>
    </row>
    <row r="29" spans="2:9" ht="15.75" thickBot="1" x14ac:dyDescent="0.3">
      <c r="B29" s="906"/>
      <c r="C29" s="262">
        <v>21</v>
      </c>
      <c r="D29" s="376"/>
      <c r="E29" s="208"/>
      <c r="F29" s="1060"/>
      <c r="G29" s="264"/>
      <c r="H29" s="265"/>
      <c r="I29" s="1010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40">
        <f>SUM(D9:D30)</f>
        <v>0</v>
      </c>
      <c r="E31" s="13"/>
      <c r="F31" s="6">
        <f>SUM(F9:F30)</f>
        <v>0</v>
      </c>
      <c r="G31" s="31"/>
      <c r="H31" s="17"/>
      <c r="I31" s="1011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5" t="s">
        <v>19</v>
      </c>
      <c r="D34" s="112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56"/>
  <sheetViews>
    <sheetView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3" t="s">
        <v>287</v>
      </c>
      <c r="B1" s="1133"/>
      <c r="C1" s="1133"/>
      <c r="D1" s="1133"/>
      <c r="E1" s="1133"/>
      <c r="F1" s="1133"/>
      <c r="G1" s="1133"/>
      <c r="H1" s="99">
        <v>1</v>
      </c>
      <c r="K1">
        <v>2</v>
      </c>
    </row>
    <row r="2" spans="1:11" ht="15.75" thickBot="1" x14ac:dyDescent="0.3">
      <c r="B2" s="240"/>
      <c r="D2" s="47"/>
      <c r="F2" s="5"/>
      <c r="K2" t="s">
        <v>41</v>
      </c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880"/>
      <c r="B4" s="880"/>
      <c r="C4" s="286"/>
      <c r="D4" s="422"/>
      <c r="E4" s="332">
        <v>775.66</v>
      </c>
      <c r="F4" s="309">
        <v>30</v>
      </c>
      <c r="G4" s="73"/>
    </row>
    <row r="5" spans="1:11" ht="15" customHeight="1" x14ac:dyDescent="0.25">
      <c r="A5" s="1134" t="s">
        <v>52</v>
      </c>
      <c r="B5" s="1135" t="s">
        <v>98</v>
      </c>
      <c r="C5" s="286">
        <v>70</v>
      </c>
      <c r="D5" s="422">
        <v>44714</v>
      </c>
      <c r="E5" s="332">
        <v>3067.48</v>
      </c>
      <c r="F5" s="309">
        <v>105</v>
      </c>
      <c r="G5" s="298">
        <f>F53</f>
        <v>5648.77</v>
      </c>
      <c r="H5" s="58">
        <f>E4+E5+E6-G5+E7</f>
        <v>29.339999999999691</v>
      </c>
    </row>
    <row r="6" spans="1:11" ht="16.5" customHeight="1" x14ac:dyDescent="0.25">
      <c r="A6" s="1134"/>
      <c r="B6" s="1136"/>
      <c r="C6" s="286">
        <v>72</v>
      </c>
      <c r="D6" s="422">
        <v>44729</v>
      </c>
      <c r="E6" s="332">
        <v>1501.45</v>
      </c>
      <c r="F6" s="309">
        <v>54</v>
      </c>
      <c r="G6" s="243"/>
      <c r="H6" s="240"/>
      <c r="I6" s="240"/>
    </row>
    <row r="7" spans="1:11" ht="15.75" customHeight="1" thickBot="1" x14ac:dyDescent="0.35">
      <c r="A7" s="1134"/>
      <c r="B7" s="1136"/>
      <c r="C7" s="286">
        <v>72</v>
      </c>
      <c r="D7" s="422">
        <v>44734</v>
      </c>
      <c r="E7" s="332">
        <v>333.52</v>
      </c>
      <c r="F7" s="309">
        <v>13</v>
      </c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422"/>
      <c r="E8" s="306"/>
      <c r="F8" s="307"/>
      <c r="G8" s="243"/>
      <c r="H8" s="240"/>
      <c r="I8" s="1137" t="s">
        <v>47</v>
      </c>
      <c r="J8" s="1131" t="s">
        <v>4</v>
      </c>
    </row>
    <row r="9" spans="1:11" ht="16.5" customHeight="1" thickTop="1" thickBot="1" x14ac:dyDescent="0.3">
      <c r="A9" s="86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38"/>
      <c r="J9" s="1132"/>
    </row>
    <row r="10" spans="1:11" ht="15.75" thickTop="1" x14ac:dyDescent="0.25">
      <c r="A10" s="870"/>
      <c r="B10" s="83"/>
      <c r="C10" s="15">
        <v>40</v>
      </c>
      <c r="D10" s="156">
        <v>1199.94</v>
      </c>
      <c r="E10" s="322">
        <v>44718</v>
      </c>
      <c r="F10" s="263">
        <f>D10</f>
        <v>1199.94</v>
      </c>
      <c r="G10" s="264" t="s">
        <v>162</v>
      </c>
      <c r="H10" s="265">
        <v>72</v>
      </c>
      <c r="I10" s="266">
        <f>E4+E5+E6-F10+E7+E8</f>
        <v>4478.17</v>
      </c>
      <c r="J10" s="267">
        <f>F4+F5+F6+F7-C10+F8</f>
        <v>162</v>
      </c>
    </row>
    <row r="11" spans="1:11" x14ac:dyDescent="0.25">
      <c r="A11" s="870"/>
      <c r="B11" s="83"/>
      <c r="C11" s="15">
        <v>2</v>
      </c>
      <c r="D11" s="156">
        <v>47.6</v>
      </c>
      <c r="E11" s="319">
        <v>44720</v>
      </c>
      <c r="F11" s="69">
        <f>D11</f>
        <v>47.6</v>
      </c>
      <c r="G11" s="264" t="s">
        <v>167</v>
      </c>
      <c r="H11" s="265">
        <v>70</v>
      </c>
      <c r="I11" s="266">
        <f>I10-F11</f>
        <v>4430.57</v>
      </c>
      <c r="J11" s="267">
        <f>J10-C11</f>
        <v>160</v>
      </c>
    </row>
    <row r="12" spans="1:11" x14ac:dyDescent="0.25">
      <c r="A12" s="871" t="s">
        <v>32</v>
      </c>
      <c r="B12" s="83"/>
      <c r="C12" s="15">
        <v>2</v>
      </c>
      <c r="D12" s="156">
        <v>55.88</v>
      </c>
      <c r="E12" s="1000">
        <v>44720</v>
      </c>
      <c r="F12" s="263">
        <f>D12</f>
        <v>55.88</v>
      </c>
      <c r="G12" s="264" t="s">
        <v>169</v>
      </c>
      <c r="H12" s="265">
        <v>72</v>
      </c>
      <c r="I12" s="266">
        <f t="shared" ref="I12:I51" si="0">I11-F12</f>
        <v>4374.6899999999996</v>
      </c>
      <c r="J12" s="267">
        <f t="shared" ref="J12:J51" si="1">J11-C12</f>
        <v>158</v>
      </c>
    </row>
    <row r="13" spans="1:11" x14ac:dyDescent="0.25">
      <c r="A13" s="872"/>
      <c r="B13" s="83"/>
      <c r="C13" s="15">
        <v>8</v>
      </c>
      <c r="D13" s="156">
        <v>205.85</v>
      </c>
      <c r="E13" s="475">
        <v>44722</v>
      </c>
      <c r="F13" s="263">
        <f t="shared" ref="F13:F52" si="2">D13</f>
        <v>205.85</v>
      </c>
      <c r="G13" s="264" t="s">
        <v>175</v>
      </c>
      <c r="H13" s="265">
        <v>71</v>
      </c>
      <c r="I13" s="266">
        <f t="shared" si="0"/>
        <v>4168.8399999999992</v>
      </c>
      <c r="J13" s="267">
        <f t="shared" si="1"/>
        <v>150</v>
      </c>
    </row>
    <row r="14" spans="1:11" x14ac:dyDescent="0.25">
      <c r="A14" s="292"/>
      <c r="B14" s="83"/>
      <c r="C14" s="15">
        <v>40</v>
      </c>
      <c r="D14" s="156">
        <v>1142.6099999999999</v>
      </c>
      <c r="E14" s="475">
        <v>44723</v>
      </c>
      <c r="F14" s="263">
        <f t="shared" si="2"/>
        <v>1142.6099999999999</v>
      </c>
      <c r="G14" s="264" t="s">
        <v>178</v>
      </c>
      <c r="H14" s="265">
        <v>72</v>
      </c>
      <c r="I14" s="266">
        <f t="shared" si="0"/>
        <v>3026.2299999999996</v>
      </c>
      <c r="J14" s="267">
        <f t="shared" si="1"/>
        <v>110</v>
      </c>
    </row>
    <row r="15" spans="1:11" x14ac:dyDescent="0.25">
      <c r="A15" s="873" t="s">
        <v>33</v>
      </c>
      <c r="B15" s="83"/>
      <c r="C15" s="15">
        <v>2</v>
      </c>
      <c r="D15" s="156">
        <v>52.87</v>
      </c>
      <c r="E15" s="475">
        <v>44725</v>
      </c>
      <c r="F15" s="263">
        <f t="shared" si="2"/>
        <v>52.87</v>
      </c>
      <c r="G15" s="264" t="s">
        <v>181</v>
      </c>
      <c r="H15" s="265">
        <v>72</v>
      </c>
      <c r="I15" s="266">
        <f t="shared" si="0"/>
        <v>2973.3599999999997</v>
      </c>
      <c r="J15" s="267">
        <f t="shared" si="1"/>
        <v>108</v>
      </c>
    </row>
    <row r="16" spans="1:11" x14ac:dyDescent="0.25">
      <c r="A16" s="872"/>
      <c r="B16" s="83"/>
      <c r="C16" s="15">
        <v>35</v>
      </c>
      <c r="D16" s="156">
        <v>983.28</v>
      </c>
      <c r="E16" s="322">
        <v>44727</v>
      </c>
      <c r="F16" s="263">
        <f t="shared" si="2"/>
        <v>983.28</v>
      </c>
      <c r="G16" s="264" t="s">
        <v>188</v>
      </c>
      <c r="H16" s="265">
        <v>72</v>
      </c>
      <c r="I16" s="266">
        <f t="shared" si="0"/>
        <v>1990.0799999999997</v>
      </c>
      <c r="J16" s="267">
        <f t="shared" si="1"/>
        <v>73</v>
      </c>
    </row>
    <row r="17" spans="1:10" x14ac:dyDescent="0.25">
      <c r="A17" s="292"/>
      <c r="B17" s="83"/>
      <c r="C17" s="15">
        <v>1</v>
      </c>
      <c r="D17" s="156">
        <v>23.56</v>
      </c>
      <c r="E17" s="475">
        <v>44728</v>
      </c>
      <c r="F17" s="263">
        <f t="shared" si="2"/>
        <v>23.56</v>
      </c>
      <c r="G17" s="264" t="s">
        <v>191</v>
      </c>
      <c r="H17" s="265">
        <v>72</v>
      </c>
      <c r="I17" s="266">
        <f t="shared" si="0"/>
        <v>1966.5199999999998</v>
      </c>
      <c r="J17" s="267">
        <f t="shared" si="1"/>
        <v>72</v>
      </c>
    </row>
    <row r="18" spans="1:10" x14ac:dyDescent="0.25">
      <c r="A18" s="870"/>
      <c r="B18" s="83"/>
      <c r="C18" s="15">
        <v>2</v>
      </c>
      <c r="D18" s="156">
        <v>48.58</v>
      </c>
      <c r="E18" s="475">
        <v>44728</v>
      </c>
      <c r="F18" s="263">
        <f t="shared" si="2"/>
        <v>48.58</v>
      </c>
      <c r="G18" s="570" t="s">
        <v>192</v>
      </c>
      <c r="H18" s="265">
        <v>72</v>
      </c>
      <c r="I18" s="266">
        <f t="shared" si="0"/>
        <v>1917.9399999999998</v>
      </c>
      <c r="J18" s="267">
        <f t="shared" si="1"/>
        <v>70</v>
      </c>
    </row>
    <row r="19" spans="1:10" x14ac:dyDescent="0.25">
      <c r="A19" s="870"/>
      <c r="B19" s="83"/>
      <c r="C19" s="53">
        <v>1</v>
      </c>
      <c r="D19" s="156">
        <v>26.38</v>
      </c>
      <c r="E19" s="475">
        <v>44728</v>
      </c>
      <c r="F19" s="263">
        <f t="shared" si="2"/>
        <v>26.38</v>
      </c>
      <c r="G19" s="264" t="s">
        <v>182</v>
      </c>
      <c r="H19" s="265">
        <v>72</v>
      </c>
      <c r="I19" s="266">
        <f t="shared" si="0"/>
        <v>1891.5599999999997</v>
      </c>
      <c r="J19" s="267">
        <f t="shared" si="1"/>
        <v>69</v>
      </c>
    </row>
    <row r="20" spans="1:10" x14ac:dyDescent="0.25">
      <c r="A20" s="870"/>
      <c r="B20" s="83"/>
      <c r="C20" s="15">
        <v>1</v>
      </c>
      <c r="D20" s="156">
        <v>27.25</v>
      </c>
      <c r="E20" s="318">
        <v>44729</v>
      </c>
      <c r="F20" s="69">
        <f t="shared" si="2"/>
        <v>27.25</v>
      </c>
      <c r="G20" s="264" t="s">
        <v>193</v>
      </c>
      <c r="H20" s="265">
        <v>72</v>
      </c>
      <c r="I20" s="266">
        <f t="shared" si="0"/>
        <v>1864.3099999999997</v>
      </c>
      <c r="J20" s="267">
        <f t="shared" si="1"/>
        <v>68</v>
      </c>
    </row>
    <row r="21" spans="1:10" x14ac:dyDescent="0.25">
      <c r="A21" s="870"/>
      <c r="B21" s="83"/>
      <c r="C21" s="15">
        <v>2</v>
      </c>
      <c r="D21" s="156">
        <v>53.36</v>
      </c>
      <c r="E21" s="318">
        <v>44729</v>
      </c>
      <c r="F21" s="69">
        <f t="shared" si="2"/>
        <v>53.36</v>
      </c>
      <c r="G21" s="264" t="s">
        <v>197</v>
      </c>
      <c r="H21" s="265">
        <v>74</v>
      </c>
      <c r="I21" s="266">
        <f t="shared" si="0"/>
        <v>1810.9499999999998</v>
      </c>
      <c r="J21" s="267">
        <f t="shared" si="1"/>
        <v>66</v>
      </c>
    </row>
    <row r="22" spans="1:10" x14ac:dyDescent="0.25">
      <c r="A22" s="870"/>
      <c r="B22" s="83"/>
      <c r="C22" s="15">
        <v>40</v>
      </c>
      <c r="D22" s="156">
        <v>1105.3399999999999</v>
      </c>
      <c r="E22" s="319">
        <v>44730</v>
      </c>
      <c r="F22" s="69">
        <f t="shared" si="2"/>
        <v>1105.3399999999999</v>
      </c>
      <c r="G22" s="70" t="s">
        <v>203</v>
      </c>
      <c r="H22" s="71">
        <v>74</v>
      </c>
      <c r="I22" s="266">
        <f t="shared" si="0"/>
        <v>705.6099999999999</v>
      </c>
      <c r="J22" s="267">
        <f t="shared" si="1"/>
        <v>26</v>
      </c>
    </row>
    <row r="23" spans="1:10" x14ac:dyDescent="0.25">
      <c r="A23" s="870"/>
      <c r="B23" s="83"/>
      <c r="C23" s="15">
        <v>2</v>
      </c>
      <c r="D23" s="156">
        <v>63.08</v>
      </c>
      <c r="E23" s="319">
        <v>44733</v>
      </c>
      <c r="F23" s="69">
        <f t="shared" si="2"/>
        <v>63.08</v>
      </c>
      <c r="G23" s="70" t="s">
        <v>214</v>
      </c>
      <c r="H23" s="71">
        <v>74</v>
      </c>
      <c r="I23" s="266">
        <f t="shared" si="0"/>
        <v>642.52999999999986</v>
      </c>
      <c r="J23" s="267">
        <f t="shared" si="1"/>
        <v>24</v>
      </c>
    </row>
    <row r="24" spans="1:10" x14ac:dyDescent="0.25">
      <c r="A24" s="2"/>
      <c r="B24" s="83"/>
      <c r="C24" s="15">
        <v>1</v>
      </c>
      <c r="D24" s="156">
        <v>24.52</v>
      </c>
      <c r="E24" s="319">
        <v>44733</v>
      </c>
      <c r="F24" s="69">
        <f t="shared" si="2"/>
        <v>24.52</v>
      </c>
      <c r="G24" s="70" t="s">
        <v>214</v>
      </c>
      <c r="H24" s="71">
        <v>74</v>
      </c>
      <c r="I24" s="266">
        <f t="shared" si="0"/>
        <v>618.00999999999988</v>
      </c>
      <c r="J24" s="127">
        <f t="shared" si="1"/>
        <v>23</v>
      </c>
    </row>
    <row r="25" spans="1:10" x14ac:dyDescent="0.25">
      <c r="A25" s="2"/>
      <c r="B25" s="83"/>
      <c r="C25" s="15">
        <v>2</v>
      </c>
      <c r="D25" s="156">
        <v>59.4</v>
      </c>
      <c r="E25" s="319">
        <v>44735</v>
      </c>
      <c r="F25" s="69">
        <f t="shared" si="2"/>
        <v>59.4</v>
      </c>
      <c r="G25" s="70" t="s">
        <v>221</v>
      </c>
      <c r="H25" s="71">
        <v>74</v>
      </c>
      <c r="I25" s="266">
        <f t="shared" si="0"/>
        <v>558.6099999999999</v>
      </c>
      <c r="J25" s="127">
        <f t="shared" si="1"/>
        <v>21</v>
      </c>
    </row>
    <row r="26" spans="1:10" x14ac:dyDescent="0.25">
      <c r="A26" s="2"/>
      <c r="B26" s="83"/>
      <c r="C26" s="15">
        <v>1</v>
      </c>
      <c r="D26" s="156">
        <v>29.04</v>
      </c>
      <c r="E26" s="319">
        <v>44735</v>
      </c>
      <c r="F26" s="69">
        <f t="shared" si="2"/>
        <v>29.04</v>
      </c>
      <c r="G26" s="70" t="s">
        <v>222</v>
      </c>
      <c r="H26" s="71">
        <v>74</v>
      </c>
      <c r="I26" s="222">
        <f t="shared" si="0"/>
        <v>529.56999999999994</v>
      </c>
      <c r="J26" s="127">
        <f t="shared" si="1"/>
        <v>20</v>
      </c>
    </row>
    <row r="27" spans="1:10" x14ac:dyDescent="0.25">
      <c r="A27" s="2"/>
      <c r="B27" s="83"/>
      <c r="C27" s="15">
        <v>1</v>
      </c>
      <c r="D27" s="156">
        <v>18.3</v>
      </c>
      <c r="E27" s="319">
        <v>44736</v>
      </c>
      <c r="F27" s="69">
        <f t="shared" si="2"/>
        <v>18.3</v>
      </c>
      <c r="G27" s="70" t="s">
        <v>230</v>
      </c>
      <c r="H27" s="71">
        <v>74</v>
      </c>
      <c r="I27" s="222">
        <f t="shared" si="0"/>
        <v>511.26999999999992</v>
      </c>
      <c r="J27" s="127">
        <f t="shared" si="1"/>
        <v>19</v>
      </c>
    </row>
    <row r="28" spans="1:10" x14ac:dyDescent="0.25">
      <c r="A28" s="2"/>
      <c r="B28" s="83"/>
      <c r="C28" s="15">
        <v>4</v>
      </c>
      <c r="D28" s="156">
        <v>112.26</v>
      </c>
      <c r="E28" s="319">
        <v>44736</v>
      </c>
      <c r="F28" s="69">
        <f t="shared" si="2"/>
        <v>112.26</v>
      </c>
      <c r="G28" s="70" t="s">
        <v>230</v>
      </c>
      <c r="H28" s="71">
        <v>74</v>
      </c>
      <c r="I28" s="222">
        <f t="shared" si="0"/>
        <v>399.00999999999993</v>
      </c>
      <c r="J28" s="127">
        <f t="shared" si="1"/>
        <v>15</v>
      </c>
    </row>
    <row r="29" spans="1:10" x14ac:dyDescent="0.25">
      <c r="A29" s="2"/>
      <c r="B29" s="83"/>
      <c r="C29" s="15">
        <v>4</v>
      </c>
      <c r="D29" s="156">
        <v>98.84</v>
      </c>
      <c r="E29" s="319">
        <v>44737</v>
      </c>
      <c r="F29" s="69">
        <f t="shared" si="2"/>
        <v>98.84</v>
      </c>
      <c r="G29" s="70" t="s">
        <v>235</v>
      </c>
      <c r="H29" s="71">
        <v>74</v>
      </c>
      <c r="I29" s="222">
        <f t="shared" si="0"/>
        <v>300.16999999999996</v>
      </c>
      <c r="J29" s="127">
        <f t="shared" si="1"/>
        <v>11</v>
      </c>
    </row>
    <row r="30" spans="1:10" x14ac:dyDescent="0.25">
      <c r="A30" s="2"/>
      <c r="B30" s="83"/>
      <c r="C30" s="15">
        <v>8</v>
      </c>
      <c r="D30" s="156">
        <v>216.33</v>
      </c>
      <c r="E30" s="319">
        <v>44739</v>
      </c>
      <c r="F30" s="69">
        <f t="shared" si="2"/>
        <v>216.33</v>
      </c>
      <c r="G30" s="70" t="s">
        <v>244</v>
      </c>
      <c r="H30" s="71">
        <v>74</v>
      </c>
      <c r="I30" s="222">
        <f t="shared" si="0"/>
        <v>83.839999999999947</v>
      </c>
      <c r="J30" s="127">
        <f t="shared" si="1"/>
        <v>3</v>
      </c>
    </row>
    <row r="31" spans="1:10" x14ac:dyDescent="0.25">
      <c r="A31" s="2"/>
      <c r="B31" s="83"/>
      <c r="C31" s="15">
        <v>3</v>
      </c>
      <c r="D31" s="156">
        <v>54.5</v>
      </c>
      <c r="E31" s="319">
        <v>44741</v>
      </c>
      <c r="F31" s="69">
        <f t="shared" si="2"/>
        <v>54.5</v>
      </c>
      <c r="G31" s="70" t="s">
        <v>253</v>
      </c>
      <c r="H31" s="71">
        <v>74</v>
      </c>
      <c r="I31" s="222">
        <f t="shared" si="0"/>
        <v>29.339999999999947</v>
      </c>
      <c r="J31" s="127">
        <f t="shared" si="1"/>
        <v>0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29.339999999999947</v>
      </c>
      <c r="J32" s="127">
        <f t="shared" si="1"/>
        <v>0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29.339999999999947</v>
      </c>
      <c r="J33" s="127">
        <f t="shared" si="1"/>
        <v>0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29.339999999999947</v>
      </c>
      <c r="J34" s="127">
        <f t="shared" si="1"/>
        <v>0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29.339999999999947</v>
      </c>
      <c r="J35" s="127">
        <f t="shared" si="1"/>
        <v>0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29.339999999999947</v>
      </c>
      <c r="J36" s="127">
        <f t="shared" si="1"/>
        <v>0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29.339999999999947</v>
      </c>
      <c r="J37" s="127">
        <f t="shared" si="1"/>
        <v>0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29.339999999999947</v>
      </c>
      <c r="J38" s="127">
        <f t="shared" si="1"/>
        <v>0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29.339999999999947</v>
      </c>
      <c r="J39" s="127">
        <f t="shared" si="1"/>
        <v>0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29.339999999999947</v>
      </c>
      <c r="J40" s="127">
        <f t="shared" si="1"/>
        <v>0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29.339999999999947</v>
      </c>
      <c r="J41" s="127">
        <f t="shared" si="1"/>
        <v>0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29.339999999999947</v>
      </c>
      <c r="J42" s="127">
        <f t="shared" si="1"/>
        <v>0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29.339999999999947</v>
      </c>
      <c r="J43" s="127">
        <f t="shared" si="1"/>
        <v>0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29.339999999999947</v>
      </c>
      <c r="J44" s="127">
        <f t="shared" si="1"/>
        <v>0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29.339999999999947</v>
      </c>
      <c r="J45" s="127">
        <f t="shared" si="1"/>
        <v>0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29.339999999999947</v>
      </c>
      <c r="J46" s="127">
        <f t="shared" si="1"/>
        <v>0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29.339999999999947</v>
      </c>
      <c r="J47" s="127">
        <f t="shared" si="1"/>
        <v>0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909"/>
      <c r="H48" s="910"/>
      <c r="I48" s="222">
        <f t="shared" si="0"/>
        <v>29.339999999999947</v>
      </c>
      <c r="J48" s="127">
        <f t="shared" si="1"/>
        <v>0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909"/>
      <c r="H49" s="910"/>
      <c r="I49" s="222">
        <f t="shared" si="0"/>
        <v>29.339999999999947</v>
      </c>
      <c r="J49" s="127">
        <f t="shared" si="1"/>
        <v>0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909"/>
      <c r="H50" s="910"/>
      <c r="I50" s="222">
        <f t="shared" si="0"/>
        <v>29.339999999999947</v>
      </c>
      <c r="J50" s="127">
        <f t="shared" si="1"/>
        <v>0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909"/>
      <c r="H51" s="910"/>
      <c r="I51" s="222">
        <f t="shared" si="0"/>
        <v>29.339999999999947</v>
      </c>
      <c r="J51" s="127">
        <f t="shared" si="1"/>
        <v>0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202</v>
      </c>
      <c r="D53" s="156">
        <v>0</v>
      </c>
      <c r="E53" s="38"/>
      <c r="F53" s="5">
        <f>SUM(F10:F52)</f>
        <v>5648.77</v>
      </c>
    </row>
    <row r="54" spans="1:10" ht="15.75" thickBot="1" x14ac:dyDescent="0.3">
      <c r="A54" s="51"/>
      <c r="D54" s="156">
        <v>0</v>
      </c>
      <c r="E54" s="68">
        <f>F4+F5+F6-+C53+F7</f>
        <v>0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19" t="s">
        <v>11</v>
      </c>
      <c r="D56" s="1120"/>
      <c r="E56" s="146">
        <f>E5+E4+E6+-F53+E7</f>
        <v>29.339999999999691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G21" sqref="G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9"/>
      <c r="B1" s="1139"/>
      <c r="C1" s="1139"/>
      <c r="D1" s="1139"/>
      <c r="E1" s="1139"/>
      <c r="F1" s="1139"/>
      <c r="G1" s="113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93"/>
      <c r="B5" s="1140" t="s">
        <v>142</v>
      </c>
      <c r="C5" s="286"/>
      <c r="D5" s="422"/>
      <c r="E5" s="332"/>
      <c r="F5" s="309"/>
      <c r="G5" s="298"/>
      <c r="H5" s="58">
        <f>E4+E5+E6-G5</f>
        <v>0</v>
      </c>
    </row>
    <row r="6" spans="1:11" ht="16.5" customHeight="1" x14ac:dyDescent="0.25">
      <c r="A6" s="993"/>
      <c r="B6" s="1141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93"/>
      <c r="B7" s="1141"/>
      <c r="C7" s="286"/>
      <c r="D7" s="422"/>
      <c r="E7" s="332"/>
      <c r="F7" s="309"/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305"/>
      <c r="E8" s="420"/>
      <c r="F8" s="421"/>
      <c r="G8" s="243"/>
      <c r="H8" s="240"/>
      <c r="I8" s="1137" t="s">
        <v>47</v>
      </c>
      <c r="J8" s="113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38"/>
      <c r="J9" s="1132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0</v>
      </c>
      <c r="J10" s="267">
        <f>F4+F5+F6+F7-C10+F8</f>
        <v>0</v>
      </c>
    </row>
    <row r="11" spans="1:11" x14ac:dyDescent="0.25">
      <c r="A11" s="2"/>
      <c r="B11" s="83"/>
      <c r="C11" s="15"/>
      <c r="D11" s="156">
        <v>0</v>
      </c>
      <c r="E11" s="697"/>
      <c r="F11" s="263">
        <f t="shared" si="0"/>
        <v>0</v>
      </c>
      <c r="G11" s="264"/>
      <c r="H11" s="265"/>
      <c r="I11" s="266">
        <f>I10-F11</f>
        <v>0</v>
      </c>
      <c r="J11" s="267">
        <f>J10-C11</f>
        <v>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0</v>
      </c>
      <c r="J12" s="267">
        <f t="shared" ref="J12:J37" si="2">J11-C12</f>
        <v>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0</v>
      </c>
      <c r="J13" s="267">
        <f t="shared" si="2"/>
        <v>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0</v>
      </c>
      <c r="J14" s="267">
        <f t="shared" si="2"/>
        <v>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0</v>
      </c>
      <c r="J16" s="267">
        <f t="shared" si="2"/>
        <v>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0</v>
      </c>
      <c r="J17" s="267">
        <f t="shared" si="2"/>
        <v>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70"/>
      <c r="H18" s="265"/>
      <c r="I18" s="266">
        <f t="shared" si="1"/>
        <v>0</v>
      </c>
      <c r="J18" s="267">
        <f t="shared" si="2"/>
        <v>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0</v>
      </c>
      <c r="J19" s="267">
        <f t="shared" si="2"/>
        <v>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0</v>
      </c>
      <c r="J20" s="267">
        <f t="shared" si="2"/>
        <v>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0</v>
      </c>
      <c r="J21" s="267">
        <f t="shared" si="2"/>
        <v>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0</v>
      </c>
      <c r="J22" s="267">
        <f t="shared" si="2"/>
        <v>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0</v>
      </c>
      <c r="J23" s="267">
        <f t="shared" si="2"/>
        <v>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0</v>
      </c>
      <c r="J24" s="127">
        <f t="shared" si="2"/>
        <v>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0</v>
      </c>
      <c r="J25" s="127">
        <f t="shared" si="2"/>
        <v>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0</v>
      </c>
      <c r="J29" s="127">
        <f t="shared" si="2"/>
        <v>0</v>
      </c>
    </row>
    <row r="30" spans="1:11" x14ac:dyDescent="0.25">
      <c r="A30" s="2"/>
      <c r="B30" s="83"/>
      <c r="C30" s="15"/>
      <c r="D30" s="156">
        <v>0</v>
      </c>
      <c r="E30" s="913"/>
      <c r="F30" s="69">
        <f t="shared" si="0"/>
        <v>0</v>
      </c>
      <c r="G30" s="70"/>
      <c r="H30" s="71"/>
      <c r="I30" s="222">
        <f t="shared" si="1"/>
        <v>0</v>
      </c>
      <c r="J30" s="127">
        <f t="shared" si="2"/>
        <v>0</v>
      </c>
    </row>
    <row r="31" spans="1:11" x14ac:dyDescent="0.25">
      <c r="A31" s="2"/>
      <c r="B31" s="83"/>
      <c r="C31" s="15"/>
      <c r="D31" s="156">
        <v>0</v>
      </c>
      <c r="E31" s="913"/>
      <c r="F31" s="69">
        <f t="shared" si="0"/>
        <v>0</v>
      </c>
      <c r="G31" s="70"/>
      <c r="H31" s="71"/>
      <c r="I31" s="222">
        <f t="shared" si="1"/>
        <v>0</v>
      </c>
      <c r="J31" s="127">
        <f t="shared" si="2"/>
        <v>0</v>
      </c>
    </row>
    <row r="32" spans="1:11" x14ac:dyDescent="0.25">
      <c r="A32" s="2"/>
      <c r="B32" s="83"/>
      <c r="C32" s="15"/>
      <c r="D32" s="156">
        <v>0</v>
      </c>
      <c r="E32" s="913"/>
      <c r="F32" s="69">
        <f t="shared" si="0"/>
        <v>0</v>
      </c>
      <c r="G32" s="264"/>
      <c r="H32" s="26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56">
        <v>0</v>
      </c>
      <c r="E33" s="913"/>
      <c r="F33" s="69">
        <f t="shared" si="0"/>
        <v>0</v>
      </c>
      <c r="G33" s="264"/>
      <c r="H33" s="26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56">
        <v>0</v>
      </c>
      <c r="E34" s="913"/>
      <c r="F34" s="69">
        <f t="shared" si="0"/>
        <v>0</v>
      </c>
      <c r="G34" s="264"/>
      <c r="H34" s="265"/>
      <c r="I34" s="266">
        <f t="shared" si="1"/>
        <v>0</v>
      </c>
      <c r="J34" s="267">
        <f t="shared" si="2"/>
        <v>0</v>
      </c>
    </row>
    <row r="35" spans="1:10" x14ac:dyDescent="0.25">
      <c r="A35" s="2"/>
      <c r="B35" s="83"/>
      <c r="C35" s="15"/>
      <c r="D35" s="156">
        <v>0</v>
      </c>
      <c r="E35" s="913"/>
      <c r="F35" s="69">
        <f t="shared" si="0"/>
        <v>0</v>
      </c>
      <c r="G35" s="264"/>
      <c r="H35" s="265"/>
      <c r="I35" s="266">
        <f t="shared" si="1"/>
        <v>0</v>
      </c>
      <c r="J35" s="267">
        <f t="shared" si="2"/>
        <v>0</v>
      </c>
    </row>
    <row r="36" spans="1:10" x14ac:dyDescent="0.25">
      <c r="A36" s="2"/>
      <c r="B36" s="83"/>
      <c r="C36" s="15"/>
      <c r="D36" s="156">
        <v>0</v>
      </c>
      <c r="E36" s="913"/>
      <c r="F36" s="69">
        <f t="shared" si="0"/>
        <v>0</v>
      </c>
      <c r="G36" s="264"/>
      <c r="H36" s="265"/>
      <c r="I36" s="266">
        <f t="shared" si="1"/>
        <v>0</v>
      </c>
      <c r="J36" s="267">
        <f t="shared" si="2"/>
        <v>0</v>
      </c>
    </row>
    <row r="37" spans="1:10" ht="14.25" customHeight="1" x14ac:dyDescent="0.25">
      <c r="A37" s="2"/>
      <c r="B37" s="83"/>
      <c r="C37" s="15"/>
      <c r="D37" s="915"/>
      <c r="E37" s="913"/>
      <c r="F37" s="69">
        <f t="shared" si="0"/>
        <v>0</v>
      </c>
      <c r="G37" s="264"/>
      <c r="H37" s="265"/>
      <c r="I37" s="266">
        <f t="shared" si="1"/>
        <v>0</v>
      </c>
      <c r="J37" s="267">
        <f t="shared" si="2"/>
        <v>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19" t="s">
        <v>11</v>
      </c>
      <c r="D42" s="1120"/>
      <c r="E42" s="146">
        <f>E5+E4+E6+-F39</f>
        <v>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2"/>
      <c r="B1" s="1092"/>
      <c r="C1" s="1092"/>
      <c r="D1" s="1092"/>
      <c r="E1" s="1092"/>
      <c r="F1" s="1092"/>
      <c r="G1" s="10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9"/>
      <c r="F4" s="307"/>
    </row>
    <row r="5" spans="1:10" ht="15" customHeight="1" x14ac:dyDescent="0.25">
      <c r="A5" s="1144"/>
      <c r="B5" s="1146" t="s">
        <v>81</v>
      </c>
      <c r="C5" s="247"/>
      <c r="D5" s="305"/>
      <c r="E5" s="720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44"/>
      <c r="B6" s="1147"/>
      <c r="C6" s="247"/>
      <c r="D6" s="305"/>
      <c r="E6" s="720"/>
      <c r="F6" s="309"/>
      <c r="G6" s="298"/>
      <c r="H6" s="58"/>
    </row>
    <row r="7" spans="1:10" ht="16.5" customHeight="1" thickTop="1" thickBot="1" x14ac:dyDescent="0.3">
      <c r="A7" s="1145"/>
      <c r="B7" s="1148"/>
      <c r="C7" s="247"/>
      <c r="D7" s="305"/>
      <c r="E7" s="719"/>
      <c r="F7" s="307"/>
      <c r="G7" s="240"/>
      <c r="I7" s="1149" t="s">
        <v>3</v>
      </c>
      <c r="J7" s="114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50"/>
      <c r="J8" s="1143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5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5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5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57"/>
      <c r="H15" s="75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57"/>
      <c r="H16" s="75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57"/>
      <c r="H17" s="75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58"/>
      <c r="H18" s="75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57"/>
      <c r="H19" s="75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5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5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5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5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5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5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5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19" t="s">
        <v>11</v>
      </c>
      <c r="D101" s="1120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2"/>
      <c r="B1" s="1092"/>
      <c r="C1" s="1092"/>
      <c r="D1" s="1092"/>
      <c r="E1" s="1092"/>
      <c r="F1" s="1092"/>
      <c r="G1" s="109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9"/>
      <c r="F4" s="307"/>
    </row>
    <row r="5" spans="1:11" ht="16.5" thickBot="1" x14ac:dyDescent="0.3">
      <c r="A5" s="1144"/>
      <c r="B5" s="1146" t="s">
        <v>84</v>
      </c>
      <c r="C5" s="849"/>
      <c r="D5" s="874"/>
      <c r="E5" s="720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45"/>
      <c r="B6" s="1148"/>
      <c r="C6" s="247"/>
      <c r="D6" s="305"/>
      <c r="E6" s="719"/>
      <c r="F6" s="307"/>
      <c r="G6" s="240"/>
      <c r="I6" s="1149" t="s">
        <v>3</v>
      </c>
      <c r="J6" s="11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0"/>
      <c r="J7" s="1143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70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9" t="s">
        <v>11</v>
      </c>
      <c r="D100" s="112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2"/>
      <c r="B1" s="1092"/>
      <c r="C1" s="1092"/>
      <c r="D1" s="1092"/>
      <c r="E1" s="1092"/>
      <c r="F1" s="1092"/>
      <c r="G1" s="109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15"/>
      <c r="B5" s="1151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16"/>
      <c r="B6" s="1152"/>
      <c r="C6" s="247"/>
      <c r="D6" s="305"/>
      <c r="E6" s="308"/>
      <c r="F6" s="309"/>
      <c r="G6" s="240"/>
      <c r="I6" s="1149" t="s">
        <v>3</v>
      </c>
      <c r="J6" s="11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0"/>
      <c r="J7" s="1143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7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7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7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40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9" t="s">
        <v>11</v>
      </c>
      <c r="D33" s="112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089" t="s">
        <v>132</v>
      </c>
      <c r="C5" s="541"/>
      <c r="D5" s="248"/>
      <c r="E5" s="266"/>
      <c r="F5" s="253"/>
      <c r="G5" s="259"/>
    </row>
    <row r="6" spans="1:9" x14ac:dyDescent="0.25">
      <c r="A6" s="558"/>
      <c r="B6" s="1089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2"/>
      <c r="B1" s="1092"/>
      <c r="C1" s="1092"/>
      <c r="D1" s="1092"/>
      <c r="E1" s="1092"/>
      <c r="F1" s="1092"/>
      <c r="G1" s="10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53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54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55"/>
      <c r="C6" s="247"/>
      <c r="D6" s="245"/>
      <c r="E6" s="439"/>
      <c r="F6" s="267"/>
      <c r="G6" s="240"/>
      <c r="H6" s="240"/>
      <c r="I6" s="1149" t="s">
        <v>3</v>
      </c>
      <c r="J6" s="114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0"/>
      <c r="J7" s="1156"/>
    </row>
    <row r="8" spans="1:10" ht="15.75" thickTop="1" x14ac:dyDescent="0.25">
      <c r="A8" s="80" t="s">
        <v>32</v>
      </c>
      <c r="B8" s="588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8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8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8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8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8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8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8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8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8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8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8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8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8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8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8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8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8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8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8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8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8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8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8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21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8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8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19" t="s">
        <v>11</v>
      </c>
      <c r="D36" s="1120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16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57" t="s">
        <v>135</v>
      </c>
      <c r="B1" s="1157"/>
      <c r="C1" s="1157"/>
      <c r="D1" s="1157"/>
      <c r="E1" s="1157"/>
      <c r="F1" s="1157"/>
      <c r="G1" s="1157"/>
      <c r="H1" s="350">
        <v>1</v>
      </c>
      <c r="I1" s="546"/>
      <c r="L1" s="1157" t="s">
        <v>288</v>
      </c>
      <c r="M1" s="1157"/>
      <c r="N1" s="1157"/>
      <c r="O1" s="1157"/>
      <c r="P1" s="1157"/>
      <c r="Q1" s="1157"/>
      <c r="R1" s="1157"/>
      <c r="S1" s="350">
        <v>2</v>
      </c>
      <c r="T1" s="546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4"/>
      <c r="L2" s="75"/>
      <c r="M2" s="75"/>
      <c r="N2" s="75"/>
      <c r="O2" s="75"/>
      <c r="P2" s="75"/>
      <c r="Q2" s="75"/>
      <c r="R2" s="75"/>
      <c r="S2" s="75"/>
      <c r="T2" s="54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7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7"/>
    </row>
    <row r="4" spans="1:21" ht="15.75" customHeight="1" thickTop="1" x14ac:dyDescent="0.25">
      <c r="A4" s="75"/>
      <c r="B4" s="75"/>
      <c r="C4" s="541"/>
      <c r="D4" s="248"/>
      <c r="E4" s="246"/>
      <c r="F4" s="243"/>
      <c r="G4" s="746"/>
      <c r="H4" s="153"/>
      <c r="I4" s="551"/>
      <c r="L4" s="75"/>
      <c r="M4" s="75"/>
      <c r="N4" s="541"/>
      <c r="O4" s="248"/>
      <c r="P4" s="246">
        <v>197.22</v>
      </c>
      <c r="Q4" s="243">
        <v>7</v>
      </c>
      <c r="R4" s="929"/>
      <c r="S4" s="153"/>
      <c r="T4" s="551"/>
    </row>
    <row r="5" spans="1:21" ht="15" customHeight="1" x14ac:dyDescent="0.25">
      <c r="A5" s="854"/>
      <c r="B5" s="1158" t="s">
        <v>83</v>
      </c>
      <c r="C5" s="316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48"/>
      <c r="L5" s="926"/>
      <c r="M5" s="1158" t="s">
        <v>83</v>
      </c>
      <c r="N5" s="316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48"/>
    </row>
    <row r="6" spans="1:21" ht="15.75" thickBot="1" x14ac:dyDescent="0.3">
      <c r="A6" s="250" t="s">
        <v>52</v>
      </c>
      <c r="B6" s="1159"/>
      <c r="C6" s="544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16"/>
      <c r="L6" s="250" t="s">
        <v>52</v>
      </c>
      <c r="M6" s="1159"/>
      <c r="N6" s="544">
        <v>72</v>
      </c>
      <c r="O6" s="248">
        <v>44734</v>
      </c>
      <c r="P6" s="1013">
        <v>2026.96</v>
      </c>
      <c r="Q6" s="73">
        <v>73</v>
      </c>
      <c r="R6" s="243"/>
      <c r="S6" s="242"/>
      <c r="T6" s="316"/>
    </row>
    <row r="7" spans="1:21" ht="14.25" customHeight="1" thickBot="1" x14ac:dyDescent="0.3">
      <c r="A7" s="250"/>
      <c r="B7" s="668"/>
      <c r="C7" s="544">
        <v>65</v>
      </c>
      <c r="D7" s="248">
        <v>44680</v>
      </c>
      <c r="E7" s="75">
        <v>1003.67</v>
      </c>
      <c r="F7" s="73">
        <v>37</v>
      </c>
      <c r="G7" s="243"/>
      <c r="H7" s="242"/>
      <c r="I7" s="316"/>
      <c r="L7" s="250"/>
      <c r="M7" s="668"/>
      <c r="N7" s="544">
        <v>74</v>
      </c>
      <c r="O7" s="248">
        <v>44740</v>
      </c>
      <c r="P7" s="75">
        <v>1810.96</v>
      </c>
      <c r="Q7" s="73">
        <v>63</v>
      </c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9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9"/>
    </row>
    <row r="9" spans="1:21" ht="15.75" thickTop="1" x14ac:dyDescent="0.25">
      <c r="A9" s="850"/>
      <c r="B9" s="195">
        <f>F4+F5+F6-C9+F7</f>
        <v>139</v>
      </c>
      <c r="C9" s="15">
        <v>2</v>
      </c>
      <c r="D9" s="69">
        <v>59.71</v>
      </c>
      <c r="E9" s="330">
        <v>44676</v>
      </c>
      <c r="F9" s="278">
        <f>D9</f>
        <v>59.71</v>
      </c>
      <c r="G9" s="70" t="s">
        <v>107</v>
      </c>
      <c r="H9" s="71">
        <v>70</v>
      </c>
      <c r="I9" s="544">
        <f>E4+E5+E6-F9+E7</f>
        <v>3854.52</v>
      </c>
      <c r="J9" s="60">
        <f>H9*F9</f>
        <v>4179.7</v>
      </c>
      <c r="L9" s="850"/>
      <c r="M9" s="195">
        <f>Q4+Q5+Q6-N9+Q7</f>
        <v>170</v>
      </c>
      <c r="N9" s="15">
        <v>9</v>
      </c>
      <c r="O9" s="69">
        <v>252.97</v>
      </c>
      <c r="P9" s="330">
        <v>44732</v>
      </c>
      <c r="Q9" s="278">
        <f>O9</f>
        <v>252.97</v>
      </c>
      <c r="R9" s="70" t="s">
        <v>204</v>
      </c>
      <c r="S9" s="71">
        <v>71</v>
      </c>
      <c r="T9" s="544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75">
        <v>44676</v>
      </c>
      <c r="F10" s="278">
        <f t="shared" ref="F10:F37" si="0">D10</f>
        <v>117.35</v>
      </c>
      <c r="G10" s="264" t="s">
        <v>106</v>
      </c>
      <c r="H10" s="265">
        <v>70</v>
      </c>
      <c r="I10" s="316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75">
        <v>44732</v>
      </c>
      <c r="Q10" s="278">
        <f t="shared" ref="Q10:Q38" si="2">O10</f>
        <v>194.49</v>
      </c>
      <c r="R10" s="264" t="s">
        <v>205</v>
      </c>
      <c r="S10" s="265">
        <v>71</v>
      </c>
      <c r="T10" s="316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75">
        <v>44677</v>
      </c>
      <c r="F11" s="278">
        <f t="shared" si="0"/>
        <v>327.82</v>
      </c>
      <c r="G11" s="264" t="s">
        <v>108</v>
      </c>
      <c r="H11" s="265">
        <v>70</v>
      </c>
      <c r="I11" s="316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75">
        <v>44734</v>
      </c>
      <c r="Q11" s="278">
        <f t="shared" si="2"/>
        <v>115.39</v>
      </c>
      <c r="R11" s="264" t="s">
        <v>215</v>
      </c>
      <c r="S11" s="265">
        <v>71</v>
      </c>
      <c r="T11" s="316">
        <f t="shared" ref="T11:T38" si="7">T10-Q11</f>
        <v>4474.0199999999995</v>
      </c>
      <c r="U11" s="60">
        <f t="shared" si="3"/>
        <v>8192.69</v>
      </c>
    </row>
    <row r="12" spans="1:21" x14ac:dyDescent="0.25">
      <c r="A12" s="850"/>
      <c r="B12" s="195">
        <f t="shared" si="4"/>
        <v>123</v>
      </c>
      <c r="C12" s="15">
        <v>1</v>
      </c>
      <c r="D12" s="908">
        <v>29.64</v>
      </c>
      <c r="E12" s="922">
        <v>44686</v>
      </c>
      <c r="F12" s="923">
        <f t="shared" si="0"/>
        <v>29.64</v>
      </c>
      <c r="G12" s="911" t="s">
        <v>111</v>
      </c>
      <c r="H12" s="912">
        <v>70</v>
      </c>
      <c r="I12" s="316">
        <f t="shared" si="5"/>
        <v>3379.71</v>
      </c>
      <c r="J12" s="60">
        <f t="shared" si="1"/>
        <v>2074.8000000000002</v>
      </c>
      <c r="L12" s="850"/>
      <c r="M12" s="195">
        <f t="shared" si="6"/>
        <v>155</v>
      </c>
      <c r="N12" s="15">
        <v>4</v>
      </c>
      <c r="O12" s="69">
        <v>118.58</v>
      </c>
      <c r="P12" s="475">
        <v>44735</v>
      </c>
      <c r="Q12" s="278">
        <f t="shared" si="2"/>
        <v>118.58</v>
      </c>
      <c r="R12" s="264" t="s">
        <v>220</v>
      </c>
      <c r="S12" s="265">
        <v>71</v>
      </c>
      <c r="T12" s="316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08">
        <v>113.83</v>
      </c>
      <c r="E13" s="922">
        <v>44686</v>
      </c>
      <c r="F13" s="923">
        <f t="shared" si="0"/>
        <v>113.83</v>
      </c>
      <c r="G13" s="911" t="s">
        <v>113</v>
      </c>
      <c r="H13" s="912">
        <v>70</v>
      </c>
      <c r="I13" s="316">
        <f t="shared" si="5"/>
        <v>3265.88</v>
      </c>
      <c r="J13" s="297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75">
        <v>44735</v>
      </c>
      <c r="Q13" s="278">
        <f t="shared" si="2"/>
        <v>60.05</v>
      </c>
      <c r="R13" s="264" t="s">
        <v>221</v>
      </c>
      <c r="S13" s="265">
        <v>71</v>
      </c>
      <c r="T13" s="316">
        <f t="shared" si="7"/>
        <v>4295.3899999999994</v>
      </c>
      <c r="U13" s="297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08">
        <v>204.56</v>
      </c>
      <c r="E14" s="922">
        <v>44687</v>
      </c>
      <c r="F14" s="923">
        <f t="shared" si="0"/>
        <v>204.56</v>
      </c>
      <c r="G14" s="911" t="s">
        <v>112</v>
      </c>
      <c r="H14" s="912">
        <v>70</v>
      </c>
      <c r="I14" s="316">
        <f t="shared" si="5"/>
        <v>3061.32</v>
      </c>
      <c r="J14" s="297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75">
        <v>44736</v>
      </c>
      <c r="Q14" s="278">
        <f t="shared" si="2"/>
        <v>27.92</v>
      </c>
      <c r="R14" s="264" t="s">
        <v>228</v>
      </c>
      <c r="S14" s="265">
        <v>71</v>
      </c>
      <c r="T14" s="316">
        <f t="shared" si="7"/>
        <v>4267.4699999999993</v>
      </c>
      <c r="U14" s="297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08">
        <v>220.31</v>
      </c>
      <c r="E15" s="924">
        <v>44688</v>
      </c>
      <c r="F15" s="934">
        <f t="shared" si="0"/>
        <v>220.31</v>
      </c>
      <c r="G15" s="935" t="s">
        <v>114</v>
      </c>
      <c r="H15" s="912">
        <v>70</v>
      </c>
      <c r="I15" s="316">
        <f t="shared" si="5"/>
        <v>2841.01</v>
      </c>
      <c r="J15" s="297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0">
        <v>44736</v>
      </c>
      <c r="Q15" s="278">
        <f t="shared" si="2"/>
        <v>220.6</v>
      </c>
      <c r="R15" s="264" t="s">
        <v>228</v>
      </c>
      <c r="S15" s="265">
        <v>71</v>
      </c>
      <c r="T15" s="316">
        <f t="shared" si="7"/>
        <v>4046.8699999999994</v>
      </c>
      <c r="U15" s="297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08">
        <v>113.24</v>
      </c>
      <c r="E16" s="924">
        <v>44690</v>
      </c>
      <c r="F16" s="923">
        <f t="shared" si="0"/>
        <v>113.24</v>
      </c>
      <c r="G16" s="911" t="s">
        <v>115</v>
      </c>
      <c r="H16" s="912">
        <v>70</v>
      </c>
      <c r="I16" s="316">
        <f t="shared" si="5"/>
        <v>2727.7700000000004</v>
      </c>
      <c r="J16" s="297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0">
        <v>44737</v>
      </c>
      <c r="Q16" s="278">
        <f t="shared" si="2"/>
        <v>109.24</v>
      </c>
      <c r="R16" s="264" t="s">
        <v>235</v>
      </c>
      <c r="S16" s="265">
        <v>74</v>
      </c>
      <c r="T16" s="316">
        <f t="shared" si="7"/>
        <v>3937.6299999999997</v>
      </c>
      <c r="U16" s="297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08">
        <v>30.96</v>
      </c>
      <c r="E17" s="924">
        <v>44692</v>
      </c>
      <c r="F17" s="923">
        <f t="shared" si="0"/>
        <v>30.96</v>
      </c>
      <c r="G17" s="911" t="s">
        <v>116</v>
      </c>
      <c r="H17" s="912">
        <v>70</v>
      </c>
      <c r="I17" s="316">
        <f t="shared" si="5"/>
        <v>2696.8100000000004</v>
      </c>
      <c r="J17" s="297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0">
        <v>44739</v>
      </c>
      <c r="Q17" s="278">
        <f t="shared" si="2"/>
        <v>99.08</v>
      </c>
      <c r="R17" s="264" t="s">
        <v>242</v>
      </c>
      <c r="S17" s="265">
        <v>74</v>
      </c>
      <c r="T17" s="316">
        <f t="shared" si="7"/>
        <v>3838.5499999999997</v>
      </c>
      <c r="U17" s="297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08">
        <v>208.82</v>
      </c>
      <c r="E18" s="924">
        <v>44692</v>
      </c>
      <c r="F18" s="923">
        <f t="shared" si="0"/>
        <v>208.82</v>
      </c>
      <c r="G18" s="911" t="s">
        <v>118</v>
      </c>
      <c r="H18" s="912">
        <v>70</v>
      </c>
      <c r="I18" s="316">
        <f t="shared" si="5"/>
        <v>2487.9900000000002</v>
      </c>
      <c r="J18" s="297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0">
        <v>44739</v>
      </c>
      <c r="Q18" s="278">
        <f t="shared" si="2"/>
        <v>869.46</v>
      </c>
      <c r="R18" s="264" t="s">
        <v>245</v>
      </c>
      <c r="S18" s="265">
        <v>74</v>
      </c>
      <c r="T18" s="316">
        <f t="shared" si="7"/>
        <v>2969.0899999999997</v>
      </c>
      <c r="U18" s="297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08">
        <v>107.91</v>
      </c>
      <c r="E19" s="924">
        <v>44694</v>
      </c>
      <c r="F19" s="934">
        <f t="shared" si="0"/>
        <v>107.91</v>
      </c>
      <c r="G19" s="935" t="s">
        <v>120</v>
      </c>
      <c r="H19" s="912">
        <v>70</v>
      </c>
      <c r="I19" s="316">
        <f t="shared" si="5"/>
        <v>2380.0800000000004</v>
      </c>
      <c r="J19" s="297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0">
        <v>44740</v>
      </c>
      <c r="Q19" s="278">
        <f t="shared" si="2"/>
        <v>58.83</v>
      </c>
      <c r="R19" s="264" t="s">
        <v>247</v>
      </c>
      <c r="S19" s="265">
        <v>74</v>
      </c>
      <c r="T19" s="316">
        <f t="shared" si="7"/>
        <v>2910.2599999999998</v>
      </c>
      <c r="U19" s="297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08">
        <v>57.07</v>
      </c>
      <c r="E20" s="924">
        <v>44695</v>
      </c>
      <c r="F20" s="923">
        <f t="shared" si="0"/>
        <v>57.07</v>
      </c>
      <c r="G20" s="911" t="s">
        <v>119</v>
      </c>
      <c r="H20" s="912">
        <v>70</v>
      </c>
      <c r="I20" s="316">
        <f t="shared" si="5"/>
        <v>2323.0100000000002</v>
      </c>
      <c r="J20" s="297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0">
        <v>44741</v>
      </c>
      <c r="Q20" s="278">
        <f t="shared" si="2"/>
        <v>108.94</v>
      </c>
      <c r="R20" s="264" t="s">
        <v>250</v>
      </c>
      <c r="S20" s="265">
        <v>74</v>
      </c>
      <c r="T20" s="316">
        <f t="shared" si="7"/>
        <v>2801.3199999999997</v>
      </c>
      <c r="U20" s="297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08">
        <v>268.63</v>
      </c>
      <c r="E21" s="924">
        <v>44695</v>
      </c>
      <c r="F21" s="923">
        <f t="shared" si="0"/>
        <v>268.63</v>
      </c>
      <c r="G21" s="909" t="s">
        <v>121</v>
      </c>
      <c r="H21" s="910">
        <v>70</v>
      </c>
      <c r="I21" s="544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227"/>
      <c r="P21" s="958"/>
      <c r="Q21" s="959">
        <f t="shared" si="2"/>
        <v>0</v>
      </c>
      <c r="R21" s="851"/>
      <c r="S21" s="852"/>
      <c r="T21" s="544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08">
        <v>56.54</v>
      </c>
      <c r="E22" s="924">
        <v>44697</v>
      </c>
      <c r="F22" s="923">
        <f t="shared" si="0"/>
        <v>56.54</v>
      </c>
      <c r="G22" s="909" t="s">
        <v>122</v>
      </c>
      <c r="H22" s="910">
        <v>70</v>
      </c>
      <c r="I22" s="544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227"/>
      <c r="P22" s="958"/>
      <c r="Q22" s="959">
        <f t="shared" si="2"/>
        <v>0</v>
      </c>
      <c r="R22" s="851"/>
      <c r="S22" s="852"/>
      <c r="T22" s="544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08">
        <v>170.62</v>
      </c>
      <c r="E23" s="914">
        <v>44697</v>
      </c>
      <c r="F23" s="923">
        <f t="shared" si="0"/>
        <v>170.62</v>
      </c>
      <c r="G23" s="909" t="s">
        <v>123</v>
      </c>
      <c r="H23" s="910">
        <v>70</v>
      </c>
      <c r="I23" s="544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227"/>
      <c r="P23" s="955"/>
      <c r="Q23" s="959">
        <f t="shared" si="2"/>
        <v>0</v>
      </c>
      <c r="R23" s="851"/>
      <c r="S23" s="852"/>
      <c r="T23" s="544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08">
        <v>150.04</v>
      </c>
      <c r="E24" s="914">
        <v>44697</v>
      </c>
      <c r="F24" s="923">
        <f t="shared" si="0"/>
        <v>150.04</v>
      </c>
      <c r="G24" s="909" t="s">
        <v>124</v>
      </c>
      <c r="H24" s="910">
        <v>70</v>
      </c>
      <c r="I24" s="544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227"/>
      <c r="P24" s="955"/>
      <c r="Q24" s="959">
        <f t="shared" si="2"/>
        <v>0</v>
      </c>
      <c r="R24" s="851"/>
      <c r="S24" s="852"/>
      <c r="T24" s="544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08">
        <v>49.88</v>
      </c>
      <c r="E25" s="914">
        <v>44699</v>
      </c>
      <c r="F25" s="923">
        <f t="shared" si="0"/>
        <v>49.88</v>
      </c>
      <c r="G25" s="909" t="s">
        <v>125</v>
      </c>
      <c r="H25" s="910">
        <v>70</v>
      </c>
      <c r="I25" s="544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227"/>
      <c r="P25" s="955"/>
      <c r="Q25" s="959">
        <f t="shared" si="2"/>
        <v>0</v>
      </c>
      <c r="R25" s="851"/>
      <c r="S25" s="852"/>
      <c r="T25" s="544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08">
        <v>107.74</v>
      </c>
      <c r="E26" s="914">
        <v>44699</v>
      </c>
      <c r="F26" s="923">
        <f t="shared" si="0"/>
        <v>107.74</v>
      </c>
      <c r="G26" s="909" t="s">
        <v>126</v>
      </c>
      <c r="H26" s="910">
        <v>70</v>
      </c>
      <c r="I26" s="544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227"/>
      <c r="P26" s="955"/>
      <c r="Q26" s="959">
        <f t="shared" si="2"/>
        <v>0</v>
      </c>
      <c r="R26" s="851"/>
      <c r="S26" s="852"/>
      <c r="T26" s="544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08">
        <v>103.23</v>
      </c>
      <c r="E27" s="914">
        <v>44702</v>
      </c>
      <c r="F27" s="923">
        <f t="shared" si="0"/>
        <v>103.23</v>
      </c>
      <c r="G27" s="909" t="s">
        <v>128</v>
      </c>
      <c r="H27" s="910">
        <v>70</v>
      </c>
      <c r="I27" s="544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227"/>
      <c r="P27" s="955"/>
      <c r="Q27" s="959">
        <f t="shared" si="2"/>
        <v>0</v>
      </c>
      <c r="R27" s="851"/>
      <c r="S27" s="852"/>
      <c r="T27" s="544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955">
        <v>44712</v>
      </c>
      <c r="F28" s="959">
        <f t="shared" si="0"/>
        <v>112.51</v>
      </c>
      <c r="G28" s="851" t="s">
        <v>151</v>
      </c>
      <c r="H28" s="852">
        <v>70</v>
      </c>
      <c r="I28" s="544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227"/>
      <c r="P28" s="955"/>
      <c r="Q28" s="959">
        <f t="shared" si="2"/>
        <v>0</v>
      </c>
      <c r="R28" s="851"/>
      <c r="S28" s="852"/>
      <c r="T28" s="544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955">
        <v>44716</v>
      </c>
      <c r="F29" s="959">
        <f t="shared" si="0"/>
        <v>61.64</v>
      </c>
      <c r="G29" s="851" t="s">
        <v>159</v>
      </c>
      <c r="H29" s="852">
        <v>70</v>
      </c>
      <c r="I29" s="544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227"/>
      <c r="P29" s="955"/>
      <c r="Q29" s="959">
        <f t="shared" si="2"/>
        <v>0</v>
      </c>
      <c r="R29" s="851"/>
      <c r="S29" s="852"/>
      <c r="T29" s="544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955">
        <v>44718</v>
      </c>
      <c r="F30" s="959">
        <f t="shared" si="0"/>
        <v>161.49</v>
      </c>
      <c r="G30" s="851" t="s">
        <v>160</v>
      </c>
      <c r="H30" s="852">
        <v>70</v>
      </c>
      <c r="I30" s="544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227"/>
      <c r="P30" s="955"/>
      <c r="Q30" s="959">
        <f t="shared" si="2"/>
        <v>0</v>
      </c>
      <c r="R30" s="851"/>
      <c r="S30" s="852"/>
      <c r="T30" s="544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955">
        <v>44719</v>
      </c>
      <c r="F31" s="959">
        <f t="shared" si="0"/>
        <v>53.64</v>
      </c>
      <c r="G31" s="851" t="s">
        <v>163</v>
      </c>
      <c r="H31" s="852">
        <v>70</v>
      </c>
      <c r="I31" s="544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227"/>
      <c r="P31" s="955"/>
      <c r="Q31" s="959">
        <f t="shared" si="2"/>
        <v>0</v>
      </c>
      <c r="R31" s="851"/>
      <c r="S31" s="852"/>
      <c r="T31" s="544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955">
        <v>44723</v>
      </c>
      <c r="F32" s="959">
        <f t="shared" si="0"/>
        <v>55.56</v>
      </c>
      <c r="G32" s="851" t="s">
        <v>164</v>
      </c>
      <c r="H32" s="852">
        <v>70</v>
      </c>
      <c r="I32" s="544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227"/>
      <c r="P32" s="955"/>
      <c r="Q32" s="959">
        <f t="shared" si="2"/>
        <v>0</v>
      </c>
      <c r="R32" s="851"/>
      <c r="S32" s="852"/>
      <c r="T32" s="544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955">
        <v>44725</v>
      </c>
      <c r="F33" s="959">
        <f t="shared" si="0"/>
        <v>169.1</v>
      </c>
      <c r="G33" s="851" t="s">
        <v>183</v>
      </c>
      <c r="H33" s="852">
        <v>70</v>
      </c>
      <c r="I33" s="544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227"/>
      <c r="P33" s="955"/>
      <c r="Q33" s="959">
        <f t="shared" si="2"/>
        <v>0</v>
      </c>
      <c r="R33" s="851"/>
      <c r="S33" s="852"/>
      <c r="T33" s="544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955">
        <v>44730</v>
      </c>
      <c r="F34" s="959">
        <f t="shared" si="0"/>
        <v>375.08</v>
      </c>
      <c r="G34" s="851" t="s">
        <v>200</v>
      </c>
      <c r="H34" s="852">
        <v>70</v>
      </c>
      <c r="I34" s="544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227"/>
      <c r="P34" s="955"/>
      <c r="Q34" s="959">
        <f t="shared" si="2"/>
        <v>0</v>
      </c>
      <c r="R34" s="851"/>
      <c r="S34" s="852"/>
      <c r="T34" s="544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955">
        <v>44730</v>
      </c>
      <c r="F35" s="959">
        <f t="shared" si="0"/>
        <v>110.91</v>
      </c>
      <c r="G35" s="851" t="s">
        <v>202</v>
      </c>
      <c r="H35" s="852">
        <v>70</v>
      </c>
      <c r="I35" s="544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227"/>
      <c r="P35" s="955"/>
      <c r="Q35" s="959">
        <f t="shared" si="2"/>
        <v>0</v>
      </c>
      <c r="R35" s="851"/>
      <c r="S35" s="852"/>
      <c r="T35" s="544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955">
        <v>44730</v>
      </c>
      <c r="F36" s="959">
        <f t="shared" si="0"/>
        <v>119.18</v>
      </c>
      <c r="G36" s="851" t="s">
        <v>203</v>
      </c>
      <c r="H36" s="852">
        <v>70</v>
      </c>
      <c r="I36" s="544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227"/>
      <c r="P36" s="955"/>
      <c r="Q36" s="959">
        <f t="shared" si="2"/>
        <v>0</v>
      </c>
      <c r="R36" s="851"/>
      <c r="S36" s="852"/>
      <c r="T36" s="544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955"/>
      <c r="F37" s="1006">
        <f t="shared" si="0"/>
        <v>0</v>
      </c>
      <c r="G37" s="995"/>
      <c r="H37" s="996"/>
      <c r="I37" s="998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227">
        <v>0</v>
      </c>
      <c r="P37" s="955"/>
      <c r="Q37" s="959">
        <f t="shared" si="2"/>
        <v>0</v>
      </c>
      <c r="R37" s="851"/>
      <c r="S37" s="852"/>
      <c r="T37" s="544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1"/>
      <c r="F38" s="999">
        <v>197.22</v>
      </c>
      <c r="G38" s="1001"/>
      <c r="H38" s="1002"/>
      <c r="I38" s="998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4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077" t="s">
        <v>21</v>
      </c>
      <c r="E41" s="1078"/>
      <c r="F41" s="141">
        <f>G5-F39</f>
        <v>0</v>
      </c>
      <c r="M41" s="197"/>
      <c r="O41" s="1077" t="s">
        <v>21</v>
      </c>
      <c r="P41" s="1078"/>
      <c r="Q41" s="141">
        <f>R5-Q39</f>
        <v>0</v>
      </c>
    </row>
    <row r="42" spans="1:21" ht="15.75" thickBot="1" x14ac:dyDescent="0.3">
      <c r="A42" s="125"/>
      <c r="D42" s="744" t="s">
        <v>4</v>
      </c>
      <c r="E42" s="745"/>
      <c r="F42" s="49">
        <v>0</v>
      </c>
      <c r="L42" s="125"/>
      <c r="O42" s="927" t="s">
        <v>4</v>
      </c>
      <c r="P42" s="92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086"/>
      <c r="B5" s="1083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086"/>
      <c r="B6" s="1083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80"/>
      <c r="B10" s="195">
        <f>B9-C10</f>
        <v>0</v>
      </c>
      <c r="C10" s="262"/>
      <c r="D10" s="263"/>
      <c r="E10" s="697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7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79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79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90" t="s">
        <v>11</v>
      </c>
      <c r="D60" s="109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8" t="s">
        <v>289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60" t="s">
        <v>52</v>
      </c>
      <c r="B4" s="700"/>
      <c r="C4" s="128"/>
      <c r="D4" s="135"/>
      <c r="E4" s="86">
        <v>59.18</v>
      </c>
      <c r="F4" s="73">
        <v>0</v>
      </c>
      <c r="G4" s="975"/>
    </row>
    <row r="5" spans="1:9" ht="15" customHeight="1" x14ac:dyDescent="0.25">
      <c r="A5" s="1161"/>
      <c r="B5" s="1163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162"/>
      <c r="B6" s="1164"/>
      <c r="C6" s="849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88" t="s">
        <v>52</v>
      </c>
      <c r="C7" s="93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35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65"/>
      <c r="B10" s="283">
        <f>F4+F5+F6+F7+F8-C10</f>
        <v>152</v>
      </c>
      <c r="C10" s="15">
        <v>1</v>
      </c>
      <c r="D10" s="92">
        <v>30.66</v>
      </c>
      <c r="E10" s="822">
        <v>44740</v>
      </c>
      <c r="F10" s="781">
        <f>D10</f>
        <v>30.66</v>
      </c>
      <c r="G10" s="782" t="s">
        <v>248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24">
        <v>2</v>
      </c>
      <c r="D11" s="424">
        <v>57.96</v>
      </c>
      <c r="E11" s="824">
        <v>44745</v>
      </c>
      <c r="F11" s="823">
        <f t="shared" ref="F11:F41" si="0">D11</f>
        <v>57.96</v>
      </c>
      <c r="G11" s="825" t="s">
        <v>266</v>
      </c>
      <c r="H11" s="826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24"/>
      <c r="D12" s="962"/>
      <c r="E12" s="961"/>
      <c r="F12" s="962">
        <f t="shared" si="0"/>
        <v>0</v>
      </c>
      <c r="G12" s="1061"/>
      <c r="H12" s="1062"/>
      <c r="I12" s="269">
        <f t="shared" ref="I12:I13" si="2">I11-F12</f>
        <v>4351.9500000000007</v>
      </c>
    </row>
    <row r="13" spans="1:9" x14ac:dyDescent="0.25">
      <c r="A13" s="865"/>
      <c r="B13" s="450">
        <f t="shared" si="1"/>
        <v>150</v>
      </c>
      <c r="C13" s="423"/>
      <c r="D13" s="960"/>
      <c r="E13" s="961"/>
      <c r="F13" s="962">
        <f t="shared" si="0"/>
        <v>0</v>
      </c>
      <c r="G13" s="1061"/>
      <c r="H13" s="1062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60"/>
      <c r="E14" s="961"/>
      <c r="F14" s="962">
        <f t="shared" si="0"/>
        <v>0</v>
      </c>
      <c r="G14" s="1061"/>
      <c r="H14" s="1062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60"/>
      <c r="E15" s="961"/>
      <c r="F15" s="962">
        <f t="shared" si="0"/>
        <v>0</v>
      </c>
      <c r="G15" s="1061"/>
      <c r="H15" s="1062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60"/>
      <c r="E16" s="961"/>
      <c r="F16" s="962">
        <f t="shared" si="0"/>
        <v>0</v>
      </c>
      <c r="G16" s="1061"/>
      <c r="H16" s="1062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60"/>
      <c r="E17" s="961"/>
      <c r="F17" s="962">
        <f t="shared" si="0"/>
        <v>0</v>
      </c>
      <c r="G17" s="1061"/>
      <c r="H17" s="1062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60"/>
      <c r="E18" s="961"/>
      <c r="F18" s="962">
        <f t="shared" si="0"/>
        <v>0</v>
      </c>
      <c r="G18" s="1061"/>
      <c r="H18" s="1062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60"/>
      <c r="E19" s="961"/>
      <c r="F19" s="962">
        <f t="shared" si="0"/>
        <v>0</v>
      </c>
      <c r="G19" s="1061"/>
      <c r="H19" s="1062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60"/>
      <c r="E20" s="961"/>
      <c r="F20" s="962">
        <f t="shared" si="0"/>
        <v>0</v>
      </c>
      <c r="G20" s="1061"/>
      <c r="H20" s="1062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60"/>
      <c r="E21" s="961"/>
      <c r="F21" s="962">
        <f t="shared" si="0"/>
        <v>0</v>
      </c>
      <c r="G21" s="963"/>
      <c r="H21" s="964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60"/>
      <c r="E22" s="961"/>
      <c r="F22" s="962">
        <f t="shared" si="0"/>
        <v>0</v>
      </c>
      <c r="G22" s="963"/>
      <c r="H22" s="964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60"/>
      <c r="E23" s="961"/>
      <c r="F23" s="962">
        <f t="shared" si="0"/>
        <v>0</v>
      </c>
      <c r="G23" s="963"/>
      <c r="H23" s="964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60"/>
      <c r="E24" s="961"/>
      <c r="F24" s="962">
        <f t="shared" si="0"/>
        <v>0</v>
      </c>
      <c r="G24" s="963"/>
      <c r="H24" s="964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60"/>
      <c r="E25" s="961"/>
      <c r="F25" s="962">
        <f t="shared" si="0"/>
        <v>0</v>
      </c>
      <c r="G25" s="963"/>
      <c r="H25" s="964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60"/>
      <c r="E26" s="961"/>
      <c r="F26" s="962">
        <f t="shared" si="0"/>
        <v>0</v>
      </c>
      <c r="G26" s="963"/>
      <c r="H26" s="964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60"/>
      <c r="E27" s="961"/>
      <c r="F27" s="962">
        <f t="shared" si="0"/>
        <v>0</v>
      </c>
      <c r="G27" s="963"/>
      <c r="H27" s="1063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60"/>
      <c r="E28" s="961"/>
      <c r="F28" s="962">
        <f t="shared" si="0"/>
        <v>0</v>
      </c>
      <c r="G28" s="963"/>
      <c r="H28" s="1063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60"/>
      <c r="E29" s="961"/>
      <c r="F29" s="962">
        <f t="shared" si="0"/>
        <v>0</v>
      </c>
      <c r="G29" s="963"/>
      <c r="H29" s="1063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60"/>
      <c r="E30" s="961"/>
      <c r="F30" s="962">
        <f t="shared" si="0"/>
        <v>0</v>
      </c>
      <c r="G30" s="963"/>
      <c r="H30" s="1063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60"/>
      <c r="E31" s="1064"/>
      <c r="F31" s="962">
        <f t="shared" si="0"/>
        <v>0</v>
      </c>
      <c r="G31" s="965"/>
      <c r="H31" s="1063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60"/>
      <c r="E32" s="1064"/>
      <c r="F32" s="962">
        <f t="shared" si="0"/>
        <v>0</v>
      </c>
      <c r="G32" s="965"/>
      <c r="H32" s="1063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60"/>
      <c r="E33" s="1064"/>
      <c r="F33" s="962">
        <f t="shared" si="0"/>
        <v>0</v>
      </c>
      <c r="G33" s="965"/>
      <c r="H33" s="1063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60"/>
      <c r="E34" s="1064"/>
      <c r="F34" s="962">
        <f t="shared" si="0"/>
        <v>0</v>
      </c>
      <c r="G34" s="965"/>
      <c r="H34" s="1063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60"/>
      <c r="E35" s="1064"/>
      <c r="F35" s="962">
        <f t="shared" si="0"/>
        <v>0</v>
      </c>
      <c r="G35" s="965"/>
      <c r="H35" s="1063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60"/>
      <c r="E36" s="1064"/>
      <c r="F36" s="962">
        <f t="shared" si="0"/>
        <v>0</v>
      </c>
      <c r="G36" s="965"/>
      <c r="H36" s="1063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60"/>
      <c r="E37" s="1064"/>
      <c r="F37" s="962">
        <f t="shared" si="0"/>
        <v>0</v>
      </c>
      <c r="G37" s="965"/>
      <c r="H37" s="1063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60"/>
      <c r="E38" s="1064"/>
      <c r="F38" s="962">
        <f t="shared" si="0"/>
        <v>0</v>
      </c>
      <c r="G38" s="965"/>
      <c r="H38" s="1063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60"/>
      <c r="E39" s="1064"/>
      <c r="F39" s="962">
        <f t="shared" si="0"/>
        <v>0</v>
      </c>
      <c r="G39" s="965"/>
      <c r="H39" s="1063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60"/>
      <c r="E40" s="1064"/>
      <c r="F40" s="962">
        <f t="shared" si="0"/>
        <v>0</v>
      </c>
      <c r="G40" s="965"/>
      <c r="H40" s="1063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5"/>
      <c r="E41" s="827"/>
      <c r="F41" s="823">
        <f t="shared" si="0"/>
        <v>0</v>
      </c>
      <c r="G41" s="828"/>
      <c r="H41" s="828"/>
      <c r="I41" s="132">
        <f t="shared" si="3"/>
        <v>4351.9500000000007</v>
      </c>
    </row>
    <row r="42" spans="2:9" x14ac:dyDescent="0.25">
      <c r="B42" s="450"/>
      <c r="C42" s="423"/>
      <c r="D42" s="545"/>
      <c r="E42" s="827"/>
      <c r="F42" s="823"/>
      <c r="G42" s="828"/>
      <c r="H42" s="828"/>
      <c r="I42" s="132"/>
    </row>
    <row r="43" spans="2:9" x14ac:dyDescent="0.25">
      <c r="B43" s="450"/>
      <c r="C43" s="423"/>
      <c r="D43" s="545"/>
      <c r="E43" s="827"/>
      <c r="F43" s="823"/>
      <c r="G43" s="828"/>
      <c r="H43" s="828"/>
      <c r="I43" s="132"/>
    </row>
    <row r="44" spans="2:9" x14ac:dyDescent="0.25">
      <c r="B44" s="450"/>
      <c r="C44" s="423"/>
      <c r="D44" s="545"/>
      <c r="E44" s="827"/>
      <c r="F44" s="823"/>
      <c r="G44" s="828"/>
      <c r="H44" s="828"/>
      <c r="I44" s="132"/>
    </row>
    <row r="45" spans="2:9" x14ac:dyDescent="0.25">
      <c r="B45" s="450"/>
      <c r="C45" s="423"/>
      <c r="D45" s="545"/>
      <c r="E45" s="827"/>
      <c r="F45" s="823"/>
      <c r="G45" s="828"/>
      <c r="H45" s="828"/>
      <c r="I45" s="132"/>
    </row>
    <row r="46" spans="2:9" x14ac:dyDescent="0.25">
      <c r="B46" s="450"/>
      <c r="C46" s="423"/>
      <c r="D46" s="545"/>
      <c r="E46" s="827"/>
      <c r="F46" s="823"/>
      <c r="G46" s="828"/>
      <c r="H46" s="828"/>
      <c r="I46" s="132"/>
    </row>
    <row r="47" spans="2:9" x14ac:dyDescent="0.25">
      <c r="B47" s="450"/>
      <c r="C47" s="423"/>
      <c r="D47" s="545"/>
      <c r="E47" s="827"/>
      <c r="F47" s="823"/>
      <c r="G47" s="828"/>
      <c r="H47" s="828"/>
      <c r="I47" s="132"/>
    </row>
    <row r="48" spans="2:9" x14ac:dyDescent="0.25">
      <c r="B48" s="450"/>
      <c r="C48" s="423"/>
      <c r="D48" s="545"/>
      <c r="E48" s="827"/>
      <c r="F48" s="823"/>
      <c r="G48" s="828"/>
      <c r="H48" s="828"/>
      <c r="I48" s="132"/>
    </row>
    <row r="49" spans="1:9" x14ac:dyDescent="0.25">
      <c r="B49" s="450"/>
      <c r="C49" s="423"/>
      <c r="D49" s="545"/>
      <c r="E49" s="827"/>
      <c r="F49" s="823"/>
      <c r="G49" s="828"/>
      <c r="H49" s="828"/>
      <c r="I49" s="132"/>
    </row>
    <row r="50" spans="1:9" x14ac:dyDescent="0.25">
      <c r="B50" s="450"/>
      <c r="C50" s="423"/>
      <c r="D50" s="545"/>
      <c r="E50" s="827"/>
      <c r="F50" s="823"/>
      <c r="G50" s="828"/>
      <c r="H50" s="828"/>
      <c r="I50" s="132"/>
    </row>
    <row r="51" spans="1:9" x14ac:dyDescent="0.25">
      <c r="B51" s="450"/>
      <c r="C51" s="423"/>
      <c r="D51" s="545"/>
      <c r="E51" s="827"/>
      <c r="F51" s="823"/>
      <c r="G51" s="828"/>
      <c r="H51" s="828"/>
      <c r="I51" s="132"/>
    </row>
    <row r="52" spans="1:9" x14ac:dyDescent="0.25">
      <c r="B52" s="450"/>
      <c r="C52" s="423"/>
      <c r="D52" s="545"/>
      <c r="E52" s="827"/>
      <c r="F52" s="823"/>
      <c r="G52" s="828"/>
      <c r="H52" s="828"/>
      <c r="I52" s="132"/>
    </row>
    <row r="53" spans="1:9" x14ac:dyDescent="0.25">
      <c r="B53" s="450"/>
      <c r="C53" s="423"/>
      <c r="D53" s="545"/>
      <c r="E53" s="827"/>
      <c r="F53" s="823"/>
      <c r="G53" s="828"/>
      <c r="H53" s="828"/>
      <c r="I53" s="132"/>
    </row>
    <row r="54" spans="1:9" x14ac:dyDescent="0.25">
      <c r="B54" s="450"/>
      <c r="C54" s="423"/>
      <c r="D54" s="545"/>
      <c r="E54" s="827"/>
      <c r="F54" s="823"/>
      <c r="G54" s="828"/>
      <c r="H54" s="828"/>
      <c r="I54" s="132"/>
    </row>
    <row r="55" spans="1:9" x14ac:dyDescent="0.25">
      <c r="B55" s="450"/>
      <c r="C55" s="423"/>
      <c r="D55" s="545"/>
      <c r="E55" s="827"/>
      <c r="F55" s="823"/>
      <c r="G55" s="828"/>
      <c r="H55" s="828"/>
      <c r="I55" s="132"/>
    </row>
    <row r="56" spans="1:9" x14ac:dyDescent="0.25">
      <c r="B56" s="450"/>
      <c r="C56" s="423"/>
      <c r="D56" s="545"/>
      <c r="E56" s="827"/>
      <c r="F56" s="823"/>
      <c r="G56" s="828"/>
      <c r="H56" s="828"/>
      <c r="I56" s="132"/>
    </row>
    <row r="57" spans="1:9" x14ac:dyDescent="0.25">
      <c r="B57" s="450"/>
      <c r="C57" s="423"/>
      <c r="D57" s="545"/>
      <c r="E57" s="827"/>
      <c r="F57" s="823"/>
      <c r="G57" s="828"/>
      <c r="H57" s="828"/>
      <c r="I57" s="132"/>
    </row>
    <row r="58" spans="1:9" x14ac:dyDescent="0.25">
      <c r="B58" s="450"/>
      <c r="C58" s="423"/>
      <c r="D58" s="545"/>
      <c r="E58" s="827"/>
      <c r="F58" s="823"/>
      <c r="G58" s="828"/>
      <c r="H58" s="828"/>
      <c r="I58" s="132"/>
    </row>
    <row r="59" spans="1:9" x14ac:dyDescent="0.25">
      <c r="B59" s="450"/>
      <c r="C59" s="423"/>
      <c r="D59" s="545"/>
      <c r="E59" s="827"/>
      <c r="F59" s="823"/>
      <c r="G59" s="828"/>
      <c r="H59" s="828"/>
      <c r="I59" s="132"/>
    </row>
    <row r="60" spans="1:9" x14ac:dyDescent="0.25">
      <c r="B60" s="450"/>
      <c r="C60" s="423"/>
      <c r="D60" s="545"/>
      <c r="E60" s="827"/>
      <c r="F60" s="823"/>
      <c r="G60" s="828"/>
      <c r="H60" s="828"/>
      <c r="I60" s="132"/>
    </row>
    <row r="61" spans="1:9" ht="15.75" thickBot="1" x14ac:dyDescent="0.3">
      <c r="B61" s="74"/>
      <c r="C61" s="425"/>
      <c r="D61" s="836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71" t="s">
        <v>21</v>
      </c>
      <c r="E63" s="972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73" t="s">
        <v>4</v>
      </c>
      <c r="E64" s="974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5" t="s">
        <v>56</v>
      </c>
      <c r="C4" s="102"/>
      <c r="D4" s="135"/>
      <c r="E4" s="86"/>
      <c r="F4" s="73"/>
      <c r="G4" s="514"/>
    </row>
    <row r="5" spans="1:9" x14ac:dyDescent="0.25">
      <c r="A5" s="242"/>
      <c r="B5" s="116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65"/>
      <c r="B8" s="94"/>
      <c r="C8" s="15"/>
      <c r="D8" s="14"/>
      <c r="E8" s="881"/>
      <c r="F8" s="278">
        <f t="shared" ref="F8:F28" si="0">D8</f>
        <v>0</v>
      </c>
      <c r="G8" s="313"/>
      <c r="H8" s="265"/>
      <c r="I8" s="261">
        <f>E4+E5+E6-D8</f>
        <v>0</v>
      </c>
    </row>
    <row r="9" spans="1:9" x14ac:dyDescent="0.25">
      <c r="A9" s="242"/>
      <c r="B9" s="2"/>
      <c r="C9" s="830"/>
      <c r="D9" s="887"/>
      <c r="E9" s="881"/>
      <c r="F9" s="278">
        <f t="shared" si="0"/>
        <v>0</v>
      </c>
      <c r="G9" s="832"/>
      <c r="H9" s="544"/>
      <c r="I9" s="261">
        <f>I8-D9</f>
        <v>0</v>
      </c>
    </row>
    <row r="10" spans="1:9" x14ac:dyDescent="0.25">
      <c r="A10" s="242"/>
      <c r="B10" s="2"/>
      <c r="C10" s="830"/>
      <c r="D10" s="888"/>
      <c r="E10" s="881"/>
      <c r="F10" s="278">
        <f t="shared" si="0"/>
        <v>0</v>
      </c>
      <c r="G10" s="832"/>
      <c r="H10" s="316"/>
      <c r="I10" s="261">
        <f t="shared" ref="I10:I28" si="1">I9-D10</f>
        <v>0</v>
      </c>
    </row>
    <row r="11" spans="1:9" x14ac:dyDescent="0.25">
      <c r="A11" s="865"/>
      <c r="B11" s="2"/>
      <c r="C11" s="830"/>
      <c r="D11" s="888"/>
      <c r="E11" s="881"/>
      <c r="F11" s="278">
        <f t="shared" si="0"/>
        <v>0</v>
      </c>
      <c r="G11" s="832"/>
      <c r="H11" s="316"/>
      <c r="I11" s="261">
        <f t="shared" si="1"/>
        <v>0</v>
      </c>
    </row>
    <row r="12" spans="1:9" x14ac:dyDescent="0.25">
      <c r="A12" s="242"/>
      <c r="B12" s="2"/>
      <c r="C12" s="830"/>
      <c r="D12" s="888"/>
      <c r="E12" s="881"/>
      <c r="F12" s="278">
        <f t="shared" si="0"/>
        <v>0</v>
      </c>
      <c r="G12" s="832"/>
      <c r="H12" s="316"/>
      <c r="I12" s="261">
        <f t="shared" si="1"/>
        <v>0</v>
      </c>
    </row>
    <row r="13" spans="1:9" x14ac:dyDescent="0.25">
      <c r="A13" s="242"/>
      <c r="B13" s="2"/>
      <c r="C13" s="830"/>
      <c r="D13" s="888"/>
      <c r="E13" s="881"/>
      <c r="F13" s="278">
        <f t="shared" si="0"/>
        <v>0</v>
      </c>
      <c r="G13" s="832"/>
      <c r="H13" s="316"/>
      <c r="I13" s="261">
        <f t="shared" si="1"/>
        <v>0</v>
      </c>
    </row>
    <row r="14" spans="1:9" x14ac:dyDescent="0.25">
      <c r="A14" s="240"/>
      <c r="B14" s="2"/>
      <c r="C14" s="830"/>
      <c r="D14" s="888"/>
      <c r="E14" s="881"/>
      <c r="F14" s="278">
        <f t="shared" si="0"/>
        <v>0</v>
      </c>
      <c r="G14" s="832"/>
      <c r="H14" s="316"/>
      <c r="I14" s="261">
        <f t="shared" si="1"/>
        <v>0</v>
      </c>
    </row>
    <row r="15" spans="1:9" x14ac:dyDescent="0.25">
      <c r="A15" s="240"/>
      <c r="B15" s="2"/>
      <c r="C15" s="830"/>
      <c r="D15" s="888"/>
      <c r="E15" s="881"/>
      <c r="F15" s="278">
        <f t="shared" si="0"/>
        <v>0</v>
      </c>
      <c r="G15" s="832"/>
      <c r="H15" s="316"/>
      <c r="I15" s="261">
        <f t="shared" si="1"/>
        <v>0</v>
      </c>
    </row>
    <row r="16" spans="1:9" x14ac:dyDescent="0.25">
      <c r="A16" s="240"/>
      <c r="B16" s="2"/>
      <c r="C16" s="830"/>
      <c r="D16" s="889"/>
      <c r="E16" s="881"/>
      <c r="F16" s="278">
        <f t="shared" si="0"/>
        <v>0</v>
      </c>
      <c r="G16" s="833"/>
      <c r="H16" s="544"/>
      <c r="I16" s="261">
        <f t="shared" si="1"/>
        <v>0</v>
      </c>
    </row>
    <row r="17" spans="1:9" x14ac:dyDescent="0.25">
      <c r="A17" s="240"/>
      <c r="B17" s="2"/>
      <c r="C17" s="53"/>
      <c r="D17" s="889"/>
      <c r="E17" s="881"/>
      <c r="F17" s="278">
        <f t="shared" si="0"/>
        <v>0</v>
      </c>
      <c r="G17" s="833"/>
      <c r="H17" s="544"/>
      <c r="I17" s="261">
        <f t="shared" si="1"/>
        <v>0</v>
      </c>
    </row>
    <row r="18" spans="1:9" x14ac:dyDescent="0.25">
      <c r="A18" s="240"/>
      <c r="B18" s="2"/>
      <c r="C18" s="830"/>
      <c r="D18" s="889"/>
      <c r="E18" s="881"/>
      <c r="F18" s="278">
        <f t="shared" si="0"/>
        <v>0</v>
      </c>
      <c r="G18" s="833"/>
      <c r="H18" s="544"/>
      <c r="I18" s="261">
        <f t="shared" si="1"/>
        <v>0</v>
      </c>
    </row>
    <row r="19" spans="1:9" x14ac:dyDescent="0.25">
      <c r="B19" s="2"/>
      <c r="C19" s="830"/>
      <c r="D19" s="889"/>
      <c r="E19" s="881"/>
      <c r="F19" s="278">
        <f t="shared" si="0"/>
        <v>0</v>
      </c>
      <c r="G19" s="833"/>
      <c r="H19" s="544"/>
      <c r="I19" s="261">
        <f t="shared" si="1"/>
        <v>0</v>
      </c>
    </row>
    <row r="20" spans="1:9" x14ac:dyDescent="0.25">
      <c r="B20" s="2"/>
      <c r="C20" s="830"/>
      <c r="D20" s="889"/>
      <c r="E20" s="881"/>
      <c r="F20" s="278">
        <f t="shared" si="0"/>
        <v>0</v>
      </c>
      <c r="G20" s="833"/>
      <c r="H20" s="544"/>
      <c r="I20" s="261">
        <f t="shared" si="1"/>
        <v>0</v>
      </c>
    </row>
    <row r="21" spans="1:9" x14ac:dyDescent="0.25">
      <c r="B21" s="2"/>
      <c r="C21" s="830"/>
      <c r="D21" s="889"/>
      <c r="E21" s="881"/>
      <c r="F21" s="278">
        <f t="shared" si="0"/>
        <v>0</v>
      </c>
      <c r="G21" s="833"/>
      <c r="I21" s="261">
        <f t="shared" si="1"/>
        <v>0</v>
      </c>
    </row>
    <row r="22" spans="1:9" x14ac:dyDescent="0.25">
      <c r="B22" s="2"/>
      <c r="C22" s="830"/>
      <c r="D22" s="889"/>
      <c r="E22" s="881"/>
      <c r="F22" s="278">
        <f t="shared" si="0"/>
        <v>0</v>
      </c>
      <c r="G22" s="833"/>
      <c r="I22" s="261">
        <f t="shared" si="1"/>
        <v>0</v>
      </c>
    </row>
    <row r="23" spans="1:9" x14ac:dyDescent="0.25">
      <c r="B23" s="2"/>
      <c r="C23" s="830"/>
      <c r="D23" s="889"/>
      <c r="E23" s="881"/>
      <c r="F23" s="278">
        <f t="shared" si="0"/>
        <v>0</v>
      </c>
      <c r="G23" s="833"/>
      <c r="I23" s="261">
        <f t="shared" si="1"/>
        <v>0</v>
      </c>
    </row>
    <row r="24" spans="1:9" x14ac:dyDescent="0.25">
      <c r="B24" s="2"/>
      <c r="C24" s="830"/>
      <c r="D24" s="889"/>
      <c r="E24" s="881"/>
      <c r="F24" s="278">
        <f t="shared" si="0"/>
        <v>0</v>
      </c>
      <c r="G24" s="833"/>
      <c r="I24" s="261">
        <f t="shared" si="1"/>
        <v>0</v>
      </c>
    </row>
    <row r="25" spans="1:9" x14ac:dyDescent="0.25">
      <c r="B25" s="2"/>
      <c r="C25" s="830"/>
      <c r="D25" s="889"/>
      <c r="E25" s="881"/>
      <c r="F25" s="278">
        <f t="shared" si="0"/>
        <v>0</v>
      </c>
      <c r="G25" s="833"/>
      <c r="I25" s="261">
        <f t="shared" si="1"/>
        <v>0</v>
      </c>
    </row>
    <row r="26" spans="1:9" x14ac:dyDescent="0.25">
      <c r="B26" s="109"/>
      <c r="C26" s="830"/>
      <c r="D26" s="889"/>
      <c r="E26" s="881"/>
      <c r="F26" s="278">
        <f t="shared" si="0"/>
        <v>0</v>
      </c>
      <c r="G26" s="834"/>
      <c r="I26" s="261">
        <f t="shared" si="1"/>
        <v>0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0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5" t="s">
        <v>88</v>
      </c>
      <c r="C4" s="102"/>
      <c r="D4" s="135"/>
      <c r="E4" s="86"/>
      <c r="F4" s="73"/>
      <c r="G4" s="767"/>
    </row>
    <row r="5" spans="1:9" x14ac:dyDescent="0.25">
      <c r="A5" s="75"/>
      <c r="B5" s="116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55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81">
        <f t="shared" si="0"/>
        <v>0</v>
      </c>
      <c r="G27" s="783"/>
      <c r="H27" s="784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3" t="s">
        <v>21</v>
      </c>
      <c r="E33" s="76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65" t="s">
        <v>4</v>
      </c>
      <c r="E34" s="76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67" t="s">
        <v>91</v>
      </c>
      <c r="C4" s="102"/>
      <c r="D4" s="135"/>
      <c r="E4" s="86"/>
      <c r="F4" s="73"/>
      <c r="G4" s="820"/>
    </row>
    <row r="5" spans="1:10" x14ac:dyDescent="0.25">
      <c r="A5" s="75"/>
      <c r="B5" s="1168"/>
      <c r="C5" s="102"/>
      <c r="D5" s="135"/>
      <c r="E5" s="86"/>
      <c r="F5" s="73"/>
      <c r="G5" s="829">
        <f>F32</f>
        <v>0</v>
      </c>
      <c r="H5" s="138">
        <f>E5-G5</f>
        <v>0</v>
      </c>
    </row>
    <row r="6" spans="1:10" ht="15.75" thickBot="1" x14ac:dyDescent="0.3">
      <c r="B6" s="82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30"/>
      <c r="D9" s="105"/>
      <c r="E9" s="831"/>
      <c r="F9" s="278">
        <f t="shared" si="0"/>
        <v>0</v>
      </c>
      <c r="G9" s="832"/>
      <c r="H9" s="71"/>
      <c r="I9" s="261">
        <f>I8-D9</f>
        <v>0</v>
      </c>
    </row>
    <row r="10" spans="1:10" x14ac:dyDescent="0.25">
      <c r="A10" s="75"/>
      <c r="B10" s="2"/>
      <c r="C10" s="830"/>
      <c r="D10" s="274"/>
      <c r="E10" s="831"/>
      <c r="F10" s="278">
        <f t="shared" si="0"/>
        <v>0</v>
      </c>
      <c r="G10" s="832"/>
      <c r="H10" s="71"/>
      <c r="I10" s="261">
        <f t="shared" ref="I10:I28" si="1">I9-D10</f>
        <v>0</v>
      </c>
    </row>
    <row r="11" spans="1:10" x14ac:dyDescent="0.25">
      <c r="A11" s="55"/>
      <c r="B11" s="2"/>
      <c r="C11" s="830"/>
      <c r="D11" s="274"/>
      <c r="E11" s="831"/>
      <c r="F11" s="278">
        <f t="shared" si="0"/>
        <v>0</v>
      </c>
      <c r="G11" s="832"/>
      <c r="H11" s="71"/>
      <c r="I11" s="261">
        <f t="shared" si="1"/>
        <v>0</v>
      </c>
    </row>
    <row r="12" spans="1:10" x14ac:dyDescent="0.25">
      <c r="A12" s="75"/>
      <c r="B12" s="2"/>
      <c r="C12" s="830"/>
      <c r="D12" s="274"/>
      <c r="E12" s="831"/>
      <c r="F12" s="278">
        <f t="shared" si="0"/>
        <v>0</v>
      </c>
      <c r="G12" s="832"/>
      <c r="H12" s="265"/>
      <c r="I12" s="261">
        <f t="shared" si="1"/>
        <v>0</v>
      </c>
      <c r="J12" s="240"/>
    </row>
    <row r="13" spans="1:10" x14ac:dyDescent="0.25">
      <c r="A13" s="75"/>
      <c r="B13" s="2"/>
      <c r="C13" s="830"/>
      <c r="D13" s="274"/>
      <c r="E13" s="831"/>
      <c r="F13" s="278">
        <f t="shared" si="0"/>
        <v>0</v>
      </c>
      <c r="G13" s="832"/>
      <c r="H13" s="265"/>
      <c r="I13" s="261">
        <f t="shared" si="1"/>
        <v>0</v>
      </c>
      <c r="J13" s="240"/>
    </row>
    <row r="14" spans="1:10" x14ac:dyDescent="0.25">
      <c r="B14" s="2"/>
      <c r="C14" s="830"/>
      <c r="D14" s="274"/>
      <c r="E14" s="831"/>
      <c r="F14" s="278">
        <f t="shared" si="0"/>
        <v>0</v>
      </c>
      <c r="G14" s="832"/>
      <c r="H14" s="265"/>
      <c r="I14" s="261">
        <f t="shared" si="1"/>
        <v>0</v>
      </c>
      <c r="J14" s="240"/>
    </row>
    <row r="15" spans="1:10" x14ac:dyDescent="0.25">
      <c r="B15" s="2"/>
      <c r="C15" s="830"/>
      <c r="D15" s="274"/>
      <c r="E15" s="831"/>
      <c r="F15" s="278">
        <f t="shared" si="0"/>
        <v>0</v>
      </c>
      <c r="G15" s="832"/>
      <c r="H15" s="265"/>
      <c r="I15" s="261">
        <f t="shared" si="1"/>
        <v>0</v>
      </c>
      <c r="J15" s="240"/>
    </row>
    <row r="16" spans="1:10" x14ac:dyDescent="0.25">
      <c r="B16" s="2"/>
      <c r="C16" s="830"/>
      <c r="D16" s="105"/>
      <c r="E16" s="831"/>
      <c r="F16" s="278">
        <f t="shared" si="0"/>
        <v>0</v>
      </c>
      <c r="G16" s="832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31"/>
      <c r="F17" s="278">
        <f t="shared" si="0"/>
        <v>0</v>
      </c>
      <c r="G17" s="832"/>
      <c r="H17" s="265"/>
      <c r="I17" s="261">
        <f t="shared" si="1"/>
        <v>0</v>
      </c>
      <c r="J17" s="240"/>
    </row>
    <row r="18" spans="1:10" x14ac:dyDescent="0.25">
      <c r="B18" s="2"/>
      <c r="C18" s="830"/>
      <c r="D18" s="105"/>
      <c r="E18" s="831"/>
      <c r="F18" s="278">
        <f t="shared" si="0"/>
        <v>0</v>
      </c>
      <c r="G18" s="832"/>
      <c r="H18" s="265"/>
      <c r="I18" s="261">
        <f t="shared" si="1"/>
        <v>0</v>
      </c>
      <c r="J18" s="240"/>
    </row>
    <row r="19" spans="1:10" x14ac:dyDescent="0.25">
      <c r="B19" s="2"/>
      <c r="C19" s="830"/>
      <c r="D19" s="105"/>
      <c r="E19" s="831"/>
      <c r="F19" s="278">
        <f t="shared" si="0"/>
        <v>0</v>
      </c>
      <c r="G19" s="832"/>
      <c r="H19" s="265"/>
      <c r="I19" s="261">
        <f t="shared" si="1"/>
        <v>0</v>
      </c>
      <c r="J19" s="240"/>
    </row>
    <row r="20" spans="1:10" x14ac:dyDescent="0.25">
      <c r="B20" s="2"/>
      <c r="C20" s="830"/>
      <c r="D20" s="105"/>
      <c r="E20" s="831"/>
      <c r="F20" s="278">
        <f t="shared" si="0"/>
        <v>0</v>
      </c>
      <c r="G20" s="833"/>
      <c r="H20" s="71"/>
      <c r="I20" s="261">
        <f t="shared" si="1"/>
        <v>0</v>
      </c>
    </row>
    <row r="21" spans="1:10" x14ac:dyDescent="0.25">
      <c r="B21" s="2"/>
      <c r="C21" s="830"/>
      <c r="D21" s="105"/>
      <c r="E21" s="831"/>
      <c r="F21" s="278">
        <f t="shared" si="0"/>
        <v>0</v>
      </c>
      <c r="G21" s="833"/>
      <c r="H21" s="71"/>
      <c r="I21" s="261">
        <f t="shared" si="1"/>
        <v>0</v>
      </c>
    </row>
    <row r="22" spans="1:10" x14ac:dyDescent="0.25">
      <c r="B22" s="2"/>
      <c r="C22" s="830"/>
      <c r="D22" s="105"/>
      <c r="E22" s="831"/>
      <c r="F22" s="278">
        <f t="shared" si="0"/>
        <v>0</v>
      </c>
      <c r="G22" s="833"/>
      <c r="H22" s="71"/>
      <c r="I22" s="261">
        <f t="shared" si="1"/>
        <v>0</v>
      </c>
    </row>
    <row r="23" spans="1:10" x14ac:dyDescent="0.25">
      <c r="B23" s="2"/>
      <c r="C23" s="830"/>
      <c r="D23" s="105"/>
      <c r="E23" s="831"/>
      <c r="F23" s="278">
        <f t="shared" si="0"/>
        <v>0</v>
      </c>
      <c r="G23" s="833"/>
      <c r="H23" s="71"/>
      <c r="I23" s="261">
        <f t="shared" si="1"/>
        <v>0</v>
      </c>
    </row>
    <row r="24" spans="1:10" x14ac:dyDescent="0.25">
      <c r="B24" s="2"/>
      <c r="C24" s="830"/>
      <c r="D24" s="105"/>
      <c r="E24" s="831"/>
      <c r="F24" s="278">
        <f t="shared" si="0"/>
        <v>0</v>
      </c>
      <c r="G24" s="833"/>
      <c r="H24" s="71"/>
      <c r="I24" s="261">
        <f t="shared" si="1"/>
        <v>0</v>
      </c>
    </row>
    <row r="25" spans="1:10" x14ac:dyDescent="0.25">
      <c r="B25" s="2"/>
      <c r="C25" s="830"/>
      <c r="D25" s="105"/>
      <c r="E25" s="831"/>
      <c r="F25" s="278">
        <f t="shared" si="0"/>
        <v>0</v>
      </c>
      <c r="G25" s="833"/>
      <c r="H25" s="71"/>
      <c r="I25" s="261">
        <f t="shared" si="1"/>
        <v>0</v>
      </c>
    </row>
    <row r="26" spans="1:10" x14ac:dyDescent="0.25">
      <c r="B26" s="109"/>
      <c r="C26" s="830"/>
      <c r="D26" s="105"/>
      <c r="E26" s="831"/>
      <c r="F26" s="278">
        <f t="shared" si="0"/>
        <v>0</v>
      </c>
      <c r="G26" s="834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6" t="s">
        <v>21</v>
      </c>
      <c r="E33" s="81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8" t="s">
        <v>4</v>
      </c>
      <c r="E34" s="81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5" t="s">
        <v>147</v>
      </c>
      <c r="C4" s="102"/>
      <c r="D4" s="135"/>
      <c r="E4" s="86"/>
      <c r="F4" s="73"/>
      <c r="G4" s="985"/>
    </row>
    <row r="5" spans="1:9" x14ac:dyDescent="0.25">
      <c r="A5" s="1104"/>
      <c r="B5" s="1166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04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7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1" t="s">
        <v>21</v>
      </c>
      <c r="E33" s="98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83" t="s">
        <v>4</v>
      </c>
      <c r="E34" s="9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9" t="s">
        <v>148</v>
      </c>
      <c r="C4" s="102"/>
      <c r="D4" s="135"/>
      <c r="E4" s="86"/>
      <c r="F4" s="73"/>
      <c r="G4" s="992"/>
    </row>
    <row r="5" spans="1:9" x14ac:dyDescent="0.25">
      <c r="A5" s="1104"/>
      <c r="B5" s="117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04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8" t="s">
        <v>21</v>
      </c>
      <c r="E33" s="98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90" t="s">
        <v>4</v>
      </c>
      <c r="E34" s="99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23" sqref="B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92" t="s">
        <v>134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093" t="s">
        <v>267</v>
      </c>
      <c r="C5" s="541"/>
      <c r="D5" s="248"/>
      <c r="E5" s="266"/>
      <c r="F5" s="253"/>
      <c r="G5" s="259"/>
    </row>
    <row r="6" spans="1:9" ht="20.25" x14ac:dyDescent="0.3">
      <c r="A6" s="1015" t="s">
        <v>268</v>
      </c>
      <c r="B6" s="1093"/>
      <c r="C6" s="270"/>
      <c r="D6" s="248"/>
      <c r="E6" s="258"/>
      <c r="F6" s="253"/>
      <c r="G6" s="261">
        <f>F78</f>
        <v>2098</v>
      </c>
      <c r="H6" s="7">
        <f>E6-G6+E7+E5-G5</f>
        <v>-2098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016"/>
      <c r="D9" s="263">
        <v>2098</v>
      </c>
      <c r="E9" s="289">
        <v>44713</v>
      </c>
      <c r="F9" s="263">
        <f t="shared" ref="F9:F10" si="0">D9</f>
        <v>2098</v>
      </c>
      <c r="G9" s="264" t="s">
        <v>269</v>
      </c>
      <c r="H9" s="265">
        <v>58</v>
      </c>
      <c r="I9" s="1017">
        <f>E6-F9+E5+E7+E4</f>
        <v>-2098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-2098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-2098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-2098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-2098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-2098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-2098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-2098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-2098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-2098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-2098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-2098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-2098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-2098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-2098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-2098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-2098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-2098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8" t="s">
        <v>273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ht="15" customHeight="1" x14ac:dyDescent="0.25">
      <c r="A5" s="250" t="s">
        <v>67</v>
      </c>
      <c r="B5" s="1094" t="s">
        <v>65</v>
      </c>
      <c r="C5" s="541">
        <v>90</v>
      </c>
      <c r="D5" s="248">
        <v>44718</v>
      </c>
      <c r="E5" s="266">
        <v>238.55</v>
      </c>
      <c r="F5" s="253">
        <v>20</v>
      </c>
      <c r="G5" s="259"/>
    </row>
    <row r="6" spans="1:9" x14ac:dyDescent="0.25">
      <c r="A6" s="558"/>
      <c r="B6" s="1094"/>
      <c r="C6" s="699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</row>
    <row r="7" spans="1:9" ht="15.75" thickBot="1" x14ac:dyDescent="0.3">
      <c r="A7" s="240"/>
      <c r="B7" s="271"/>
      <c r="C7" s="270"/>
      <c r="D7" s="248"/>
      <c r="E7" s="258"/>
      <c r="F7" s="25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174</v>
      </c>
      <c r="H9" s="265">
        <v>98</v>
      </c>
      <c r="I9" s="274">
        <f>E6-F9+E5+E7+E4</f>
        <v>620.03</v>
      </c>
    </row>
    <row r="10" spans="1: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189</v>
      </c>
      <c r="H10" s="265">
        <v>93</v>
      </c>
      <c r="I10" s="274">
        <f>I9-F10</f>
        <v>560.43999999999994</v>
      </c>
    </row>
    <row r="11" spans="1:9" x14ac:dyDescent="0.25">
      <c r="A11" s="195"/>
      <c r="B11" s="83">
        <f t="shared" ref="B11:B45" si="1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196</v>
      </c>
      <c r="H11" s="265">
        <v>93</v>
      </c>
      <c r="I11" s="274">
        <f t="shared" ref="I11:I45" si="2">I10-F11</f>
        <v>443.71999999999991</v>
      </c>
    </row>
    <row r="12" spans="1:9" x14ac:dyDescent="0.25">
      <c r="A12" s="195"/>
      <c r="B12" s="83">
        <f t="shared" si="1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233</v>
      </c>
      <c r="H12" s="265">
        <v>93</v>
      </c>
      <c r="I12" s="274">
        <f t="shared" si="2"/>
        <v>432.08999999999992</v>
      </c>
    </row>
    <row r="13" spans="1:9" x14ac:dyDescent="0.25">
      <c r="A13" s="82" t="s">
        <v>33</v>
      </c>
      <c r="B13" s="83">
        <f t="shared" si="1"/>
        <v>35</v>
      </c>
      <c r="C13" s="15">
        <v>1</v>
      </c>
      <c r="D13" s="263">
        <v>12.17</v>
      </c>
      <c r="E13" s="289">
        <v>44739</v>
      </c>
      <c r="F13" s="263">
        <f t="shared" ref="F13:F45" si="3">D13</f>
        <v>12.17</v>
      </c>
      <c r="G13" s="264" t="s">
        <v>241</v>
      </c>
      <c r="H13" s="265">
        <v>93</v>
      </c>
      <c r="I13" s="274">
        <f t="shared" si="2"/>
        <v>419.9199999999999</v>
      </c>
    </row>
    <row r="14" spans="1:9" x14ac:dyDescent="0.25">
      <c r="A14" s="73"/>
      <c r="B14" s="83">
        <f t="shared" si="1"/>
        <v>25</v>
      </c>
      <c r="C14" s="15">
        <v>10</v>
      </c>
      <c r="D14" s="263">
        <v>119.52</v>
      </c>
      <c r="E14" s="289">
        <v>44743</v>
      </c>
      <c r="F14" s="263">
        <f t="shared" si="3"/>
        <v>119.52</v>
      </c>
      <c r="G14" s="264" t="s">
        <v>260</v>
      </c>
      <c r="H14" s="265">
        <v>93</v>
      </c>
      <c r="I14" s="274">
        <f t="shared" si="2"/>
        <v>300.39999999999992</v>
      </c>
    </row>
    <row r="15" spans="1:9" x14ac:dyDescent="0.25">
      <c r="A15" s="73"/>
      <c r="B15" s="83">
        <f t="shared" si="1"/>
        <v>24</v>
      </c>
      <c r="C15" s="15">
        <v>1</v>
      </c>
      <c r="D15" s="263">
        <v>12.04</v>
      </c>
      <c r="E15" s="289">
        <v>44744</v>
      </c>
      <c r="F15" s="263">
        <f t="shared" si="3"/>
        <v>12.04</v>
      </c>
      <c r="G15" s="264" t="s">
        <v>263</v>
      </c>
      <c r="H15" s="265">
        <v>93</v>
      </c>
      <c r="I15" s="274">
        <f t="shared" si="2"/>
        <v>288.3599999999999</v>
      </c>
    </row>
    <row r="16" spans="1:9" x14ac:dyDescent="0.25">
      <c r="B16" s="83">
        <f t="shared" si="1"/>
        <v>24</v>
      </c>
      <c r="C16" s="15"/>
      <c r="D16" s="807"/>
      <c r="E16" s="808"/>
      <c r="F16" s="807">
        <f t="shared" si="3"/>
        <v>0</v>
      </c>
      <c r="G16" s="414"/>
      <c r="H16" s="415"/>
      <c r="I16" s="274">
        <f t="shared" si="2"/>
        <v>288.3599999999999</v>
      </c>
    </row>
    <row r="17" spans="1:9" x14ac:dyDescent="0.25">
      <c r="B17" s="83">
        <f t="shared" si="1"/>
        <v>24</v>
      </c>
      <c r="C17" s="15"/>
      <c r="D17" s="807"/>
      <c r="E17" s="808"/>
      <c r="F17" s="807">
        <f t="shared" si="3"/>
        <v>0</v>
      </c>
      <c r="G17" s="414"/>
      <c r="H17" s="415"/>
      <c r="I17" s="274">
        <f t="shared" si="2"/>
        <v>288.3599999999999</v>
      </c>
    </row>
    <row r="18" spans="1:9" x14ac:dyDescent="0.25">
      <c r="A18" s="122"/>
      <c r="B18" s="83">
        <f t="shared" si="1"/>
        <v>24</v>
      </c>
      <c r="C18" s="15"/>
      <c r="D18" s="807"/>
      <c r="E18" s="808"/>
      <c r="F18" s="807">
        <f t="shared" si="3"/>
        <v>0</v>
      </c>
      <c r="G18" s="414"/>
      <c r="H18" s="415"/>
      <c r="I18" s="274">
        <f t="shared" si="2"/>
        <v>288.3599999999999</v>
      </c>
    </row>
    <row r="19" spans="1:9" x14ac:dyDescent="0.25">
      <c r="A19" s="122"/>
      <c r="B19" s="83">
        <f t="shared" si="1"/>
        <v>24</v>
      </c>
      <c r="C19" s="15"/>
      <c r="D19" s="807"/>
      <c r="E19" s="808"/>
      <c r="F19" s="807">
        <f t="shared" si="3"/>
        <v>0</v>
      </c>
      <c r="G19" s="414"/>
      <c r="H19" s="415"/>
      <c r="I19" s="274">
        <f t="shared" si="2"/>
        <v>288.3599999999999</v>
      </c>
    </row>
    <row r="20" spans="1:9" x14ac:dyDescent="0.25">
      <c r="A20" s="122"/>
      <c r="B20" s="83">
        <f t="shared" si="1"/>
        <v>24</v>
      </c>
      <c r="C20" s="15"/>
      <c r="D20" s="807"/>
      <c r="E20" s="808"/>
      <c r="F20" s="807">
        <f t="shared" si="3"/>
        <v>0</v>
      </c>
      <c r="G20" s="414"/>
      <c r="H20" s="415"/>
      <c r="I20" s="274">
        <f t="shared" si="2"/>
        <v>288.3599999999999</v>
      </c>
    </row>
    <row r="21" spans="1:9" x14ac:dyDescent="0.25">
      <c r="A21" s="122"/>
      <c r="B21" s="83">
        <f t="shared" si="1"/>
        <v>24</v>
      </c>
      <c r="C21" s="15"/>
      <c r="D21" s="807"/>
      <c r="E21" s="808"/>
      <c r="F21" s="807">
        <f t="shared" si="3"/>
        <v>0</v>
      </c>
      <c r="G21" s="414"/>
      <c r="H21" s="415"/>
      <c r="I21" s="274">
        <f t="shared" si="2"/>
        <v>288.3599999999999</v>
      </c>
    </row>
    <row r="22" spans="1:9" x14ac:dyDescent="0.25">
      <c r="A22" s="122"/>
      <c r="B22" s="280">
        <f t="shared" si="1"/>
        <v>24</v>
      </c>
      <c r="C22" s="15"/>
      <c r="D22" s="807"/>
      <c r="E22" s="808"/>
      <c r="F22" s="807">
        <f t="shared" si="3"/>
        <v>0</v>
      </c>
      <c r="G22" s="414"/>
      <c r="H22" s="415"/>
      <c r="I22" s="274">
        <f t="shared" si="2"/>
        <v>288.3599999999999</v>
      </c>
    </row>
    <row r="23" spans="1:9" x14ac:dyDescent="0.25">
      <c r="A23" s="123"/>
      <c r="B23" s="280">
        <f t="shared" si="1"/>
        <v>24</v>
      </c>
      <c r="C23" s="15"/>
      <c r="D23" s="807"/>
      <c r="E23" s="808"/>
      <c r="F23" s="807">
        <f t="shared" si="3"/>
        <v>0</v>
      </c>
      <c r="G23" s="414"/>
      <c r="H23" s="415"/>
      <c r="I23" s="274">
        <f t="shared" si="2"/>
        <v>288.3599999999999</v>
      </c>
    </row>
    <row r="24" spans="1:9" x14ac:dyDescent="0.25">
      <c r="A24" s="122"/>
      <c r="B24" s="280">
        <f t="shared" si="1"/>
        <v>24</v>
      </c>
      <c r="C24" s="15"/>
      <c r="D24" s="807"/>
      <c r="E24" s="808"/>
      <c r="F24" s="807">
        <f t="shared" si="3"/>
        <v>0</v>
      </c>
      <c r="G24" s="414"/>
      <c r="H24" s="415"/>
      <c r="I24" s="274">
        <f t="shared" si="2"/>
        <v>288.3599999999999</v>
      </c>
    </row>
    <row r="25" spans="1:9" x14ac:dyDescent="0.25">
      <c r="A25" s="122"/>
      <c r="B25" s="280">
        <f t="shared" si="1"/>
        <v>24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288.3599999999999</v>
      </c>
    </row>
    <row r="26" spans="1:9" x14ac:dyDescent="0.25">
      <c r="A26" s="122"/>
      <c r="B26" s="195">
        <f t="shared" si="1"/>
        <v>24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288.3599999999999</v>
      </c>
    </row>
    <row r="27" spans="1:9" x14ac:dyDescent="0.25">
      <c r="A27" s="122"/>
      <c r="B27" s="280">
        <f t="shared" si="1"/>
        <v>24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288.3599999999999</v>
      </c>
    </row>
    <row r="28" spans="1:9" x14ac:dyDescent="0.25">
      <c r="A28" s="122"/>
      <c r="B28" s="195">
        <f t="shared" si="1"/>
        <v>24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288.3599999999999</v>
      </c>
    </row>
    <row r="29" spans="1:9" x14ac:dyDescent="0.25">
      <c r="A29" s="122"/>
      <c r="B29" s="280">
        <f t="shared" si="1"/>
        <v>24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288.3599999999999</v>
      </c>
    </row>
    <row r="30" spans="1:9" x14ac:dyDescent="0.25">
      <c r="A30" s="122"/>
      <c r="B30" s="280">
        <f t="shared" si="1"/>
        <v>24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288.3599999999999</v>
      </c>
    </row>
    <row r="31" spans="1:9" x14ac:dyDescent="0.25">
      <c r="A31" s="122"/>
      <c r="B31" s="280">
        <f t="shared" si="1"/>
        <v>24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288.3599999999999</v>
      </c>
    </row>
    <row r="32" spans="1:9" x14ac:dyDescent="0.25">
      <c r="A32" s="122"/>
      <c r="B32" s="280">
        <f t="shared" si="1"/>
        <v>24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288.3599999999999</v>
      </c>
    </row>
    <row r="33" spans="1:9" x14ac:dyDescent="0.25">
      <c r="A33" s="122"/>
      <c r="B33" s="280">
        <f t="shared" si="1"/>
        <v>24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288.3599999999999</v>
      </c>
    </row>
    <row r="34" spans="1:9" x14ac:dyDescent="0.25">
      <c r="A34" s="122"/>
      <c r="B34" s="280">
        <f t="shared" si="1"/>
        <v>24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288.3599999999999</v>
      </c>
    </row>
    <row r="35" spans="1:9" x14ac:dyDescent="0.25">
      <c r="A35" s="122"/>
      <c r="B35" s="280">
        <f t="shared" si="1"/>
        <v>24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288.3599999999999</v>
      </c>
    </row>
    <row r="36" spans="1:9" x14ac:dyDescent="0.25">
      <c r="A36" s="122" t="s">
        <v>22</v>
      </c>
      <c r="B36" s="280">
        <f t="shared" si="1"/>
        <v>24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288.3599999999999</v>
      </c>
    </row>
    <row r="37" spans="1:9" x14ac:dyDescent="0.25">
      <c r="A37" s="123"/>
      <c r="B37" s="280">
        <f t="shared" si="1"/>
        <v>24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288.3599999999999</v>
      </c>
    </row>
    <row r="38" spans="1:9" x14ac:dyDescent="0.25">
      <c r="A38" s="122"/>
      <c r="B38" s="280">
        <f t="shared" si="1"/>
        <v>24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288.3599999999999</v>
      </c>
    </row>
    <row r="39" spans="1:9" x14ac:dyDescent="0.25">
      <c r="A39" s="122"/>
      <c r="B39" s="83">
        <f t="shared" si="1"/>
        <v>24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288.3599999999999</v>
      </c>
    </row>
    <row r="40" spans="1:9" x14ac:dyDescent="0.25">
      <c r="A40" s="122"/>
      <c r="B40" s="83">
        <f t="shared" si="1"/>
        <v>24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288.3599999999999</v>
      </c>
    </row>
    <row r="41" spans="1:9" x14ac:dyDescent="0.25">
      <c r="A41" s="122"/>
      <c r="B41" s="83">
        <f t="shared" si="1"/>
        <v>24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288.3599999999999</v>
      </c>
    </row>
    <row r="42" spans="1:9" x14ac:dyDescent="0.25">
      <c r="A42" s="122"/>
      <c r="B42" s="83">
        <f t="shared" si="1"/>
        <v>24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288.3599999999999</v>
      </c>
    </row>
    <row r="43" spans="1:9" x14ac:dyDescent="0.25">
      <c r="A43" s="122"/>
      <c r="B43" s="83">
        <f t="shared" si="1"/>
        <v>24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288.3599999999999</v>
      </c>
    </row>
    <row r="44" spans="1:9" x14ac:dyDescent="0.25">
      <c r="A44" s="122"/>
      <c r="B44" s="83">
        <f t="shared" si="1"/>
        <v>24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288.3599999999999</v>
      </c>
    </row>
    <row r="45" spans="1:9" ht="14.25" customHeight="1" x14ac:dyDescent="0.25">
      <c r="A45" s="122"/>
      <c r="B45" s="83">
        <f t="shared" si="1"/>
        <v>24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288.3599999999999</v>
      </c>
    </row>
    <row r="46" spans="1: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9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24</v>
      </c>
    </row>
    <row r="52" spans="3:6" ht="15.75" thickBot="1" x14ac:dyDescent="0.3"/>
    <row r="53" spans="3:6" ht="15.75" thickBot="1" x14ac:dyDescent="0.3">
      <c r="C53" s="1090" t="s">
        <v>11</v>
      </c>
      <c r="D53" s="1091"/>
      <c r="E53" s="57">
        <f>E5+E6-F48+E7</f>
        <v>288.36000000000007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G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8" t="s">
        <v>274</v>
      </c>
      <c r="B1" s="1088"/>
      <c r="C1" s="1088"/>
      <c r="D1" s="1088"/>
      <c r="E1" s="1088"/>
      <c r="F1" s="1088"/>
      <c r="G1" s="1088"/>
      <c r="H1" s="11">
        <v>1</v>
      </c>
      <c r="K1" s="1088" t="s">
        <v>275</v>
      </c>
      <c r="L1" s="1088"/>
      <c r="M1" s="1088"/>
      <c r="N1" s="1088"/>
      <c r="O1" s="1088"/>
      <c r="P1" s="1088"/>
      <c r="Q1" s="108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9"/>
      <c r="D4" s="248"/>
      <c r="E4" s="258"/>
      <c r="F4" s="253"/>
      <c r="G4" s="160"/>
      <c r="H4" s="160"/>
      <c r="K4" s="12"/>
      <c r="L4" s="12"/>
      <c r="M4" s="709"/>
      <c r="N4" s="248"/>
      <c r="O4" s="258">
        <v>11.29</v>
      </c>
      <c r="P4" s="253">
        <v>1</v>
      </c>
      <c r="Q4" s="160"/>
      <c r="R4" s="160"/>
    </row>
    <row r="5" spans="1:19" ht="15.75" customHeight="1" x14ac:dyDescent="0.25">
      <c r="A5" s="250" t="s">
        <v>64</v>
      </c>
      <c r="B5" s="1095" t="s">
        <v>74</v>
      </c>
      <c r="C5" s="698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095" t="s">
        <v>74</v>
      </c>
      <c r="M5" s="895">
        <v>100</v>
      </c>
      <c r="N5" s="273">
        <v>44688</v>
      </c>
      <c r="O5" s="258">
        <v>190.14</v>
      </c>
      <c r="P5" s="253">
        <v>16</v>
      </c>
      <c r="Q5" s="259"/>
    </row>
    <row r="6" spans="1:19" x14ac:dyDescent="0.25">
      <c r="A6" s="250"/>
      <c r="B6" s="1095"/>
      <c r="C6" s="541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095"/>
      <c r="M6" s="541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</row>
    <row r="7" spans="1:19" ht="15.75" thickBot="1" x14ac:dyDescent="0.3">
      <c r="A7" s="240"/>
      <c r="B7" s="271"/>
      <c r="C7" s="541">
        <v>120</v>
      </c>
      <c r="D7" s="248">
        <v>44643</v>
      </c>
      <c r="E7" s="707">
        <v>304.91000000000003</v>
      </c>
      <c r="F7" s="253">
        <v>25</v>
      </c>
      <c r="G7" s="240"/>
      <c r="K7" s="240"/>
      <c r="L7" s="271"/>
      <c r="M7" s="541"/>
      <c r="N7" s="248"/>
      <c r="O7" s="707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127</v>
      </c>
      <c r="R9" s="265">
        <v>105</v>
      </c>
      <c r="S9" s="274">
        <f>O6-P9+O5+O7+O4</f>
        <v>248.18999999999997</v>
      </c>
    </row>
    <row r="10" spans="1:19" x14ac:dyDescent="0.25">
      <c r="A10" s="811"/>
      <c r="B10" s="83">
        <f>B9-C10</f>
        <v>40</v>
      </c>
      <c r="C10" s="243">
        <v>15</v>
      </c>
      <c r="D10" s="807">
        <v>186.49</v>
      </c>
      <c r="E10" s="808">
        <v>44624</v>
      </c>
      <c r="F10" s="807">
        <f t="shared" si="0"/>
        <v>186.49</v>
      </c>
      <c r="G10" s="414" t="s">
        <v>95</v>
      </c>
      <c r="H10" s="1004">
        <v>125</v>
      </c>
      <c r="I10" s="274">
        <f>I9-F10</f>
        <v>490.3599999999999</v>
      </c>
      <c r="K10" s="811"/>
      <c r="L10" s="83">
        <f>L9-M10</f>
        <v>12</v>
      </c>
      <c r="M10" s="243">
        <v>10</v>
      </c>
      <c r="N10" s="328">
        <v>115.27</v>
      </c>
      <c r="O10" s="948">
        <v>44729</v>
      </c>
      <c r="P10" s="328">
        <f t="shared" si="1"/>
        <v>115.27</v>
      </c>
      <c r="Q10" s="949" t="s">
        <v>196</v>
      </c>
      <c r="R10" s="297">
        <v>105</v>
      </c>
      <c r="S10" s="274">
        <f>S9-P10</f>
        <v>132.91999999999996</v>
      </c>
    </row>
    <row r="11" spans="1:19" x14ac:dyDescent="0.25">
      <c r="A11" s="195"/>
      <c r="B11" s="292">
        <f t="shared" ref="B11:B40" si="2">B10-C11</f>
        <v>30</v>
      </c>
      <c r="C11" s="243">
        <v>10</v>
      </c>
      <c r="D11" s="807">
        <v>122.76</v>
      </c>
      <c r="E11" s="808">
        <v>44638</v>
      </c>
      <c r="F11" s="807">
        <f t="shared" si="0"/>
        <v>122.76</v>
      </c>
      <c r="G11" s="414" t="s">
        <v>96</v>
      </c>
      <c r="H11" s="1004">
        <v>125</v>
      </c>
      <c r="I11" s="274">
        <f t="shared" ref="I11:I40" si="3">I10-F11</f>
        <v>367.59999999999991</v>
      </c>
      <c r="K11" s="195"/>
      <c r="L11" s="292">
        <f t="shared" ref="L11:L40" si="4">L10-M11</f>
        <v>2</v>
      </c>
      <c r="M11" s="243">
        <v>10</v>
      </c>
      <c r="N11" s="328">
        <v>114.92</v>
      </c>
      <c r="O11" s="948">
        <v>44744</v>
      </c>
      <c r="P11" s="328">
        <f t="shared" si="1"/>
        <v>114.92</v>
      </c>
      <c r="Q11" s="949" t="s">
        <v>265</v>
      </c>
      <c r="R11" s="297">
        <v>105</v>
      </c>
      <c r="S11" s="274">
        <f t="shared" ref="S11:S40" si="5">S10-P11</f>
        <v>17.999999999999957</v>
      </c>
    </row>
    <row r="12" spans="1:19" x14ac:dyDescent="0.25">
      <c r="A12" s="195"/>
      <c r="B12" s="292">
        <f t="shared" si="2"/>
        <v>15</v>
      </c>
      <c r="C12" s="243">
        <v>15</v>
      </c>
      <c r="D12" s="882">
        <v>184.1</v>
      </c>
      <c r="E12" s="883">
        <v>44664</v>
      </c>
      <c r="F12" s="882">
        <f t="shared" si="0"/>
        <v>184.1</v>
      </c>
      <c r="G12" s="884" t="s">
        <v>104</v>
      </c>
      <c r="H12" s="1005">
        <v>125</v>
      </c>
      <c r="I12" s="274">
        <f t="shared" si="3"/>
        <v>183.49999999999991</v>
      </c>
      <c r="K12" s="195"/>
      <c r="L12" s="292">
        <f t="shared" si="4"/>
        <v>2</v>
      </c>
      <c r="M12" s="243"/>
      <c r="N12" s="328"/>
      <c r="O12" s="948"/>
      <c r="P12" s="328">
        <f t="shared" si="1"/>
        <v>0</v>
      </c>
      <c r="Q12" s="949"/>
      <c r="R12" s="297"/>
      <c r="S12" s="274">
        <f t="shared" si="5"/>
        <v>17.999999999999957</v>
      </c>
    </row>
    <row r="13" spans="1:19" x14ac:dyDescent="0.25">
      <c r="A13" s="82" t="s">
        <v>33</v>
      </c>
      <c r="B13" s="292">
        <f t="shared" si="2"/>
        <v>5</v>
      </c>
      <c r="C13" s="243">
        <v>10</v>
      </c>
      <c r="D13" s="882">
        <v>122.14</v>
      </c>
      <c r="E13" s="883">
        <v>44667</v>
      </c>
      <c r="F13" s="882">
        <f t="shared" si="0"/>
        <v>122.14</v>
      </c>
      <c r="G13" s="884" t="s">
        <v>105</v>
      </c>
      <c r="H13" s="1005">
        <v>125</v>
      </c>
      <c r="I13" s="274">
        <f t="shared" si="3"/>
        <v>61.359999999999914</v>
      </c>
      <c r="K13" s="82" t="s">
        <v>33</v>
      </c>
      <c r="L13" s="292">
        <f t="shared" si="4"/>
        <v>2</v>
      </c>
      <c r="M13" s="243"/>
      <c r="N13" s="328"/>
      <c r="O13" s="948"/>
      <c r="P13" s="328">
        <f t="shared" si="1"/>
        <v>0</v>
      </c>
      <c r="Q13" s="949"/>
      <c r="R13" s="297"/>
      <c r="S13" s="274">
        <f t="shared" si="5"/>
        <v>17.999999999999957</v>
      </c>
    </row>
    <row r="14" spans="1:19" x14ac:dyDescent="0.25">
      <c r="A14" s="73"/>
      <c r="B14" s="292">
        <f t="shared" si="2"/>
        <v>5</v>
      </c>
      <c r="C14" s="243"/>
      <c r="D14" s="328"/>
      <c r="E14" s="948"/>
      <c r="F14" s="328">
        <f t="shared" si="0"/>
        <v>0</v>
      </c>
      <c r="G14" s="949"/>
      <c r="H14" s="1003"/>
      <c r="I14" s="274">
        <f t="shared" si="3"/>
        <v>61.359999999999914</v>
      </c>
      <c r="K14" s="73"/>
      <c r="L14" s="292">
        <f t="shared" si="4"/>
        <v>2</v>
      </c>
      <c r="M14" s="243"/>
      <c r="N14" s="328"/>
      <c r="O14" s="948"/>
      <c r="P14" s="328">
        <f t="shared" si="1"/>
        <v>0</v>
      </c>
      <c r="Q14" s="949"/>
      <c r="R14" s="297"/>
      <c r="S14" s="274">
        <f t="shared" si="5"/>
        <v>17.999999999999957</v>
      </c>
    </row>
    <row r="15" spans="1:19" x14ac:dyDescent="0.25">
      <c r="A15" s="73"/>
      <c r="B15" s="292">
        <f t="shared" si="2"/>
        <v>5</v>
      </c>
      <c r="C15" s="243"/>
      <c r="D15" s="328"/>
      <c r="E15" s="948"/>
      <c r="F15" s="328">
        <f t="shared" si="0"/>
        <v>0</v>
      </c>
      <c r="G15" s="949"/>
      <c r="H15" s="1003"/>
      <c r="I15" s="274">
        <f t="shared" si="3"/>
        <v>61.359999999999914</v>
      </c>
      <c r="K15" s="73"/>
      <c r="L15" s="292">
        <f t="shared" si="4"/>
        <v>2</v>
      </c>
      <c r="M15" s="243"/>
      <c r="N15" s="328"/>
      <c r="O15" s="948"/>
      <c r="P15" s="328">
        <f t="shared" si="1"/>
        <v>0</v>
      </c>
      <c r="Q15" s="949"/>
      <c r="R15" s="297"/>
      <c r="S15" s="274">
        <f t="shared" si="5"/>
        <v>17.999999999999957</v>
      </c>
    </row>
    <row r="16" spans="1:19" x14ac:dyDescent="0.25">
      <c r="B16" s="292">
        <f t="shared" si="2"/>
        <v>5</v>
      </c>
      <c r="C16" s="73"/>
      <c r="D16" s="328"/>
      <c r="E16" s="948"/>
      <c r="F16" s="328">
        <f t="shared" si="0"/>
        <v>0</v>
      </c>
      <c r="G16" s="949"/>
      <c r="H16" s="1003"/>
      <c r="I16" s="274">
        <f t="shared" si="3"/>
        <v>61.359999999999914</v>
      </c>
      <c r="L16" s="292">
        <f t="shared" si="4"/>
        <v>2</v>
      </c>
      <c r="M16" s="73"/>
      <c r="N16" s="328"/>
      <c r="O16" s="948"/>
      <c r="P16" s="328">
        <f t="shared" si="1"/>
        <v>0</v>
      </c>
      <c r="Q16" s="949"/>
      <c r="R16" s="297"/>
      <c r="S16" s="274">
        <f t="shared" si="5"/>
        <v>17.999999999999957</v>
      </c>
    </row>
    <row r="17" spans="1:19" x14ac:dyDescent="0.25">
      <c r="B17" s="292">
        <f t="shared" si="2"/>
        <v>5</v>
      </c>
      <c r="C17" s="73"/>
      <c r="D17" s="328"/>
      <c r="E17" s="948"/>
      <c r="F17" s="328">
        <v>0</v>
      </c>
      <c r="G17" s="949"/>
      <c r="H17" s="1003"/>
      <c r="I17" s="274">
        <f t="shared" si="3"/>
        <v>61.359999999999914</v>
      </c>
      <c r="L17" s="292">
        <f t="shared" si="4"/>
        <v>2</v>
      </c>
      <c r="M17" s="73"/>
      <c r="N17" s="328"/>
      <c r="O17" s="948"/>
      <c r="P17" s="328">
        <f t="shared" si="1"/>
        <v>0</v>
      </c>
      <c r="Q17" s="949"/>
      <c r="R17" s="297"/>
      <c r="S17" s="274">
        <f t="shared" si="5"/>
        <v>17.999999999999957</v>
      </c>
    </row>
    <row r="18" spans="1:19" x14ac:dyDescent="0.25">
      <c r="A18" s="122"/>
      <c r="B18" s="292">
        <f t="shared" si="2"/>
        <v>5</v>
      </c>
      <c r="C18" s="73"/>
      <c r="D18" s="328"/>
      <c r="E18" s="948"/>
      <c r="F18" s="328">
        <f t="shared" si="0"/>
        <v>0</v>
      </c>
      <c r="G18" s="949"/>
      <c r="H18" s="1003"/>
      <c r="I18" s="274">
        <f t="shared" si="3"/>
        <v>61.359999999999914</v>
      </c>
      <c r="K18" s="122"/>
      <c r="L18" s="292">
        <f t="shared" si="4"/>
        <v>2</v>
      </c>
      <c r="M18" s="73"/>
      <c r="N18" s="328"/>
      <c r="O18" s="948"/>
      <c r="P18" s="328">
        <f t="shared" si="1"/>
        <v>0</v>
      </c>
      <c r="Q18" s="949"/>
      <c r="R18" s="297"/>
      <c r="S18" s="274">
        <f t="shared" si="5"/>
        <v>17.999999999999957</v>
      </c>
    </row>
    <row r="19" spans="1:19" x14ac:dyDescent="0.25">
      <c r="A19" s="122"/>
      <c r="B19" s="292">
        <f t="shared" si="2"/>
        <v>5</v>
      </c>
      <c r="C19" s="15"/>
      <c r="D19" s="328"/>
      <c r="E19" s="948"/>
      <c r="F19" s="328">
        <f t="shared" si="0"/>
        <v>0</v>
      </c>
      <c r="G19" s="949"/>
      <c r="H19" s="1003"/>
      <c r="I19" s="274">
        <f t="shared" si="3"/>
        <v>61.359999999999914</v>
      </c>
      <c r="K19" s="122"/>
      <c r="L19" s="292">
        <f t="shared" si="4"/>
        <v>2</v>
      </c>
      <c r="M19" s="15"/>
      <c r="N19" s="328"/>
      <c r="O19" s="948"/>
      <c r="P19" s="328">
        <f t="shared" si="1"/>
        <v>0</v>
      </c>
      <c r="Q19" s="949"/>
      <c r="R19" s="297"/>
      <c r="S19" s="274">
        <f t="shared" si="5"/>
        <v>17.999999999999957</v>
      </c>
    </row>
    <row r="20" spans="1:19" x14ac:dyDescent="0.25">
      <c r="A20" s="122"/>
      <c r="B20" s="83">
        <f t="shared" si="2"/>
        <v>5</v>
      </c>
      <c r="C20" s="15"/>
      <c r="D20" s="328"/>
      <c r="E20" s="948"/>
      <c r="F20" s="328">
        <f t="shared" si="0"/>
        <v>0</v>
      </c>
      <c r="G20" s="949"/>
      <c r="H20" s="1003"/>
      <c r="I20" s="274">
        <f t="shared" si="3"/>
        <v>61.359999999999914</v>
      </c>
      <c r="K20" s="122"/>
      <c r="L20" s="83">
        <f t="shared" si="4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17.999999999999957</v>
      </c>
    </row>
    <row r="21" spans="1:19" x14ac:dyDescent="0.25">
      <c r="A21" s="122"/>
      <c r="B21" s="83">
        <f t="shared" si="2"/>
        <v>5</v>
      </c>
      <c r="C21" s="15"/>
      <c r="D21" s="328"/>
      <c r="E21" s="948"/>
      <c r="F21" s="328">
        <f t="shared" si="0"/>
        <v>0</v>
      </c>
      <c r="G21" s="949"/>
      <c r="H21" s="1003"/>
      <c r="I21" s="274">
        <f t="shared" si="3"/>
        <v>61.359999999999914</v>
      </c>
      <c r="K21" s="122"/>
      <c r="L21" s="83">
        <f t="shared" si="4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17.999999999999957</v>
      </c>
    </row>
    <row r="22" spans="1:19" x14ac:dyDescent="0.25">
      <c r="A22" s="122"/>
      <c r="B22" s="280">
        <f t="shared" si="2"/>
        <v>5</v>
      </c>
      <c r="C22" s="15"/>
      <c r="D22" s="882"/>
      <c r="E22" s="883"/>
      <c r="F22" s="882">
        <f t="shared" si="0"/>
        <v>0</v>
      </c>
      <c r="G22" s="884"/>
      <c r="H22" s="1005"/>
      <c r="I22" s="274">
        <f t="shared" si="3"/>
        <v>61.359999999999914</v>
      </c>
      <c r="K22" s="122"/>
      <c r="L22" s="280">
        <f t="shared" si="4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17.999999999999957</v>
      </c>
    </row>
    <row r="23" spans="1:19" x14ac:dyDescent="0.25">
      <c r="A23" s="123"/>
      <c r="B23" s="280">
        <f t="shared" si="2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3"/>
        <v>61.359999999999914</v>
      </c>
      <c r="K23" s="123"/>
      <c r="L23" s="280">
        <f t="shared" si="4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17.999999999999957</v>
      </c>
    </row>
    <row r="24" spans="1:19" x14ac:dyDescent="0.25">
      <c r="A24" s="122"/>
      <c r="B24" s="280">
        <f t="shared" si="2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3"/>
        <v>61.359999999999914</v>
      </c>
      <c r="K24" s="122"/>
      <c r="L24" s="280">
        <f t="shared" si="4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17.999999999999957</v>
      </c>
    </row>
    <row r="25" spans="1:19" x14ac:dyDescent="0.25">
      <c r="A25" s="122"/>
      <c r="B25" s="280">
        <f t="shared" si="2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3"/>
        <v>61.359999999999914</v>
      </c>
      <c r="K25" s="122"/>
      <c r="L25" s="280">
        <f t="shared" si="4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17.999999999999957</v>
      </c>
    </row>
    <row r="26" spans="1:19" x14ac:dyDescent="0.25">
      <c r="A26" s="122"/>
      <c r="B26" s="195">
        <f t="shared" si="2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3"/>
        <v>61.359999999999914</v>
      </c>
      <c r="K26" s="122"/>
      <c r="L26" s="195">
        <f t="shared" si="4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17.999999999999957</v>
      </c>
    </row>
    <row r="27" spans="1:19" x14ac:dyDescent="0.25">
      <c r="A27" s="122"/>
      <c r="B27" s="280">
        <f t="shared" si="2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3"/>
        <v>61.359999999999914</v>
      </c>
      <c r="K27" s="122"/>
      <c r="L27" s="280">
        <f t="shared" si="4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17.999999999999957</v>
      </c>
    </row>
    <row r="28" spans="1:19" x14ac:dyDescent="0.25">
      <c r="A28" s="122"/>
      <c r="B28" s="195">
        <f t="shared" si="2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3"/>
        <v>61.359999999999914</v>
      </c>
      <c r="K28" s="122"/>
      <c r="L28" s="195">
        <f t="shared" si="4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17.999999999999957</v>
      </c>
    </row>
    <row r="29" spans="1:19" x14ac:dyDescent="0.25">
      <c r="A29" s="122"/>
      <c r="B29" s="280">
        <f t="shared" si="2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3"/>
        <v>61.359999999999914</v>
      </c>
      <c r="K29" s="122"/>
      <c r="L29" s="280">
        <f t="shared" si="4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17.999999999999957</v>
      </c>
    </row>
    <row r="30" spans="1:19" x14ac:dyDescent="0.25">
      <c r="A30" s="122"/>
      <c r="B30" s="280">
        <f t="shared" si="2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3"/>
        <v>61.359999999999914</v>
      </c>
      <c r="K30" s="122"/>
      <c r="L30" s="280">
        <f t="shared" si="4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17.999999999999957</v>
      </c>
    </row>
    <row r="31" spans="1:19" x14ac:dyDescent="0.25">
      <c r="A31" s="122"/>
      <c r="B31" s="280">
        <f t="shared" si="2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3"/>
        <v>61.359999999999914</v>
      </c>
      <c r="K31" s="122"/>
      <c r="L31" s="280">
        <f t="shared" si="4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17.999999999999957</v>
      </c>
    </row>
    <row r="32" spans="1:19" x14ac:dyDescent="0.25">
      <c r="A32" s="122"/>
      <c r="B32" s="280">
        <f t="shared" si="2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3"/>
        <v>61.359999999999914</v>
      </c>
      <c r="K32" s="122"/>
      <c r="L32" s="280">
        <f t="shared" si="4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17.999999999999957</v>
      </c>
    </row>
    <row r="33" spans="1:19" x14ac:dyDescent="0.25">
      <c r="A33" s="122"/>
      <c r="B33" s="280">
        <f t="shared" si="2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3"/>
        <v>61.359999999999914</v>
      </c>
      <c r="K33" s="122"/>
      <c r="L33" s="280">
        <f t="shared" si="4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17.999999999999957</v>
      </c>
    </row>
    <row r="34" spans="1:19" x14ac:dyDescent="0.25">
      <c r="A34" s="122"/>
      <c r="B34" s="280">
        <f t="shared" si="2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3"/>
        <v>61.359999999999914</v>
      </c>
      <c r="K34" s="122"/>
      <c r="L34" s="280">
        <f t="shared" si="4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17.999999999999957</v>
      </c>
    </row>
    <row r="35" spans="1:19" x14ac:dyDescent="0.25">
      <c r="A35" s="122"/>
      <c r="B35" s="280">
        <f t="shared" si="2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3"/>
        <v>61.359999999999914</v>
      </c>
      <c r="K35" s="122"/>
      <c r="L35" s="280">
        <f t="shared" si="4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17.999999999999957</v>
      </c>
    </row>
    <row r="36" spans="1:19" x14ac:dyDescent="0.25">
      <c r="A36" s="122" t="s">
        <v>22</v>
      </c>
      <c r="B36" s="280">
        <f t="shared" si="2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3"/>
        <v>61.359999999999914</v>
      </c>
      <c r="K36" s="122" t="s">
        <v>22</v>
      </c>
      <c r="L36" s="280">
        <f t="shared" si="4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17.999999999999957</v>
      </c>
    </row>
    <row r="37" spans="1:19" x14ac:dyDescent="0.25">
      <c r="A37" s="123"/>
      <c r="B37" s="280">
        <f t="shared" si="2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3"/>
        <v>61.359999999999914</v>
      </c>
      <c r="K37" s="123"/>
      <c r="L37" s="280">
        <f t="shared" si="4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17.999999999999957</v>
      </c>
    </row>
    <row r="38" spans="1:19" x14ac:dyDescent="0.25">
      <c r="A38" s="122"/>
      <c r="B38" s="280">
        <f t="shared" si="2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3"/>
        <v>61.359999999999914</v>
      </c>
      <c r="K38" s="122"/>
      <c r="L38" s="280">
        <f t="shared" si="4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17.999999999999957</v>
      </c>
    </row>
    <row r="39" spans="1:19" x14ac:dyDescent="0.25">
      <c r="A39" s="122"/>
      <c r="B39" s="83">
        <f t="shared" si="2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61.359999999999914</v>
      </c>
      <c r="K39" s="122"/>
      <c r="L39" s="83">
        <f t="shared" si="4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17.999999999999957</v>
      </c>
    </row>
    <row r="40" spans="1:19" x14ac:dyDescent="0.25">
      <c r="A40" s="122"/>
      <c r="B40" s="83">
        <f t="shared" si="2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61.359999999999914</v>
      </c>
      <c r="K40" s="122"/>
      <c r="L40" s="83">
        <f t="shared" si="4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17.999999999999957</v>
      </c>
    </row>
    <row r="41" spans="1:1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90" t="s">
        <v>11</v>
      </c>
      <c r="D47" s="1091"/>
      <c r="E47" s="57">
        <f>E5+E6-F42+E7</f>
        <v>61.359999999999957</v>
      </c>
      <c r="F47" s="73"/>
      <c r="M47" s="1090" t="s">
        <v>11</v>
      </c>
      <c r="N47" s="1091"/>
      <c r="O47" s="57">
        <f>O5+O6-P42+O7</f>
        <v>6.7099999999999795</v>
      </c>
      <c r="P47" s="73"/>
    </row>
    <row r="50" spans="1:18" x14ac:dyDescent="0.25">
      <c r="A50" s="250"/>
      <c r="B50" s="1086"/>
      <c r="C50" s="698"/>
      <c r="D50" s="273"/>
      <c r="E50" s="258"/>
      <c r="F50" s="253"/>
      <c r="G50" s="259"/>
      <c r="H50" s="240"/>
      <c r="K50" s="250"/>
      <c r="L50" s="1086"/>
      <c r="M50" s="698"/>
      <c r="N50" s="273"/>
      <c r="O50" s="258"/>
      <c r="P50" s="253"/>
      <c r="Q50" s="259"/>
      <c r="R50" s="240"/>
    </row>
    <row r="51" spans="1:18" x14ac:dyDescent="0.25">
      <c r="A51" s="250"/>
      <c r="B51" s="1086"/>
      <c r="C51" s="541"/>
      <c r="D51" s="248"/>
      <c r="E51" s="266"/>
      <c r="F51" s="253"/>
      <c r="G51" s="261"/>
      <c r="H51" s="240"/>
      <c r="K51" s="250"/>
      <c r="L51" s="1086"/>
      <c r="M51" s="541"/>
      <c r="N51" s="248"/>
      <c r="O51" s="266"/>
      <c r="P51" s="253"/>
      <c r="Q51" s="261"/>
      <c r="R51" s="240"/>
    </row>
    <row r="52" spans="1:18" x14ac:dyDescent="0.25">
      <c r="A52" s="240"/>
      <c r="B52" s="271"/>
      <c r="C52" s="698"/>
      <c r="D52" s="248"/>
      <c r="E52" s="707"/>
      <c r="F52" s="290"/>
      <c r="G52" s="240"/>
      <c r="H52" s="240"/>
      <c r="K52" s="240"/>
      <c r="L52" s="271"/>
      <c r="M52" s="698"/>
      <c r="N52" s="248"/>
      <c r="O52" s="707"/>
      <c r="P52" s="290"/>
      <c r="Q52" s="240"/>
      <c r="R52" s="240"/>
    </row>
    <row r="53" spans="1:1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pane ySplit="8" topLeftCell="A9" activePane="bottomLeft" state="frozen"/>
      <selection pane="bottomLeft" activeCell="D19" sqref="D19:H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8" t="s">
        <v>276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09"/>
      <c r="D4" s="248"/>
      <c r="E4" s="258">
        <v>60.39</v>
      </c>
      <c r="F4" s="253">
        <v>5</v>
      </c>
      <c r="G4" s="160"/>
      <c r="H4" s="160"/>
    </row>
    <row r="5" spans="1:9" ht="15" customHeight="1" x14ac:dyDescent="0.25">
      <c r="A5" s="250" t="s">
        <v>64</v>
      </c>
      <c r="B5" s="1093" t="s">
        <v>103</v>
      </c>
      <c r="C5" s="698">
        <v>95</v>
      </c>
      <c r="D5" s="273">
        <v>44727</v>
      </c>
      <c r="E5" s="258">
        <v>1001.32</v>
      </c>
      <c r="F5" s="253">
        <v>86</v>
      </c>
      <c r="G5" s="259"/>
    </row>
    <row r="6" spans="1:9" x14ac:dyDescent="0.25">
      <c r="A6" s="250"/>
      <c r="B6" s="1093"/>
      <c r="C6" s="541"/>
      <c r="D6" s="248"/>
      <c r="E6" s="266"/>
      <c r="F6" s="253"/>
      <c r="G6" s="261">
        <f>F78</f>
        <v>762.91</v>
      </c>
      <c r="H6" s="7">
        <f>E6-G6+E7+E5-G5+E4</f>
        <v>298.80000000000007</v>
      </c>
    </row>
    <row r="7" spans="1:9" ht="15.75" thickBot="1" x14ac:dyDescent="0.3">
      <c r="A7" s="240"/>
      <c r="B7" s="271"/>
      <c r="C7" s="698"/>
      <c r="D7" s="248"/>
      <c r="E7" s="707"/>
      <c r="F7" s="24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209</v>
      </c>
      <c r="H9" s="265">
        <v>98</v>
      </c>
      <c r="I9" s="274">
        <f>E6-F9+E5+E7+E4</f>
        <v>946.47</v>
      </c>
    </row>
    <row r="10" spans="1:9" x14ac:dyDescent="0.25">
      <c r="A10" s="81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223</v>
      </c>
      <c r="H10" s="265">
        <v>98</v>
      </c>
      <c r="I10" s="274">
        <f>I9-F10</f>
        <v>830.41000000000008</v>
      </c>
    </row>
    <row r="11" spans="1:9" x14ac:dyDescent="0.25">
      <c r="A11" s="195"/>
      <c r="B11" s="925">
        <f t="shared" ref="B11:B54" si="1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232</v>
      </c>
      <c r="H11" s="265">
        <v>98</v>
      </c>
      <c r="I11" s="274">
        <f t="shared" ref="I11:I74" si="2">I10-F11</f>
        <v>818.85000000000014</v>
      </c>
    </row>
    <row r="12" spans="1:9" x14ac:dyDescent="0.25">
      <c r="A12" s="195"/>
      <c r="B12" s="925">
        <f t="shared" si="1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233</v>
      </c>
      <c r="H12" s="265">
        <v>98</v>
      </c>
      <c r="I12" s="274">
        <f t="shared" si="2"/>
        <v>806.94000000000017</v>
      </c>
    </row>
    <row r="13" spans="1:9" x14ac:dyDescent="0.25">
      <c r="A13" s="82" t="s">
        <v>33</v>
      </c>
      <c r="B13" s="925">
        <f t="shared" si="1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235</v>
      </c>
      <c r="H13" s="265">
        <v>98</v>
      </c>
      <c r="I13" s="274">
        <f t="shared" si="2"/>
        <v>570.37000000000012</v>
      </c>
    </row>
    <row r="14" spans="1:9" x14ac:dyDescent="0.25">
      <c r="A14" s="73"/>
      <c r="B14" s="925">
        <f t="shared" si="1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256</v>
      </c>
      <c r="H14" s="265">
        <v>98</v>
      </c>
      <c r="I14" s="274">
        <f t="shared" si="2"/>
        <v>453.60000000000014</v>
      </c>
    </row>
    <row r="15" spans="1:9" x14ac:dyDescent="0.25">
      <c r="A15" s="73"/>
      <c r="B15" s="925">
        <f t="shared" si="1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257</v>
      </c>
      <c r="H15" s="265">
        <v>98</v>
      </c>
      <c r="I15" s="274">
        <f t="shared" si="2"/>
        <v>441.50000000000011</v>
      </c>
    </row>
    <row r="16" spans="1:9" x14ac:dyDescent="0.25">
      <c r="B16" s="925">
        <f t="shared" si="1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260</v>
      </c>
      <c r="H16" s="265">
        <v>98</v>
      </c>
      <c r="I16" s="274">
        <f t="shared" si="2"/>
        <v>322.24000000000012</v>
      </c>
    </row>
    <row r="17" spans="1:9" x14ac:dyDescent="0.25">
      <c r="B17" s="925">
        <f t="shared" si="1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263</v>
      </c>
      <c r="H17" s="265">
        <v>98</v>
      </c>
      <c r="I17" s="274">
        <f t="shared" si="2"/>
        <v>310.69000000000011</v>
      </c>
    </row>
    <row r="18" spans="1:9" x14ac:dyDescent="0.25">
      <c r="A18" s="122"/>
      <c r="B18" s="925">
        <f t="shared" si="1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254</v>
      </c>
      <c r="H18" s="265">
        <v>98</v>
      </c>
      <c r="I18" s="274">
        <f t="shared" si="2"/>
        <v>298.80000000000013</v>
      </c>
    </row>
    <row r="19" spans="1:9" x14ac:dyDescent="0.25">
      <c r="A19" s="122"/>
      <c r="B19" s="925">
        <f t="shared" si="1"/>
        <v>26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2"/>
        <v>298.80000000000013</v>
      </c>
    </row>
    <row r="20" spans="1:9" x14ac:dyDescent="0.25">
      <c r="A20" s="122"/>
      <c r="B20" s="195">
        <f t="shared" si="1"/>
        <v>26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2"/>
        <v>298.80000000000013</v>
      </c>
    </row>
    <row r="21" spans="1:9" x14ac:dyDescent="0.25">
      <c r="A21" s="122"/>
      <c r="B21" s="195">
        <f t="shared" si="1"/>
        <v>26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2"/>
        <v>298.80000000000013</v>
      </c>
    </row>
    <row r="22" spans="1:9" x14ac:dyDescent="0.25">
      <c r="A22" s="122"/>
      <c r="B22" s="195">
        <f t="shared" si="1"/>
        <v>26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2"/>
        <v>298.80000000000013</v>
      </c>
    </row>
    <row r="23" spans="1:9" x14ac:dyDescent="0.25">
      <c r="A23" s="123"/>
      <c r="B23" s="195">
        <f t="shared" si="1"/>
        <v>26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2"/>
        <v>298.80000000000013</v>
      </c>
    </row>
    <row r="24" spans="1:9" x14ac:dyDescent="0.25">
      <c r="A24" s="122"/>
      <c r="B24" s="195">
        <f t="shared" si="1"/>
        <v>26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2"/>
        <v>298.80000000000013</v>
      </c>
    </row>
    <row r="25" spans="1:9" x14ac:dyDescent="0.25">
      <c r="A25" s="122"/>
      <c r="B25" s="195">
        <f t="shared" si="1"/>
        <v>26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2"/>
        <v>298.80000000000013</v>
      </c>
    </row>
    <row r="26" spans="1:9" x14ac:dyDescent="0.25">
      <c r="A26" s="122"/>
      <c r="B26" s="195">
        <f t="shared" si="1"/>
        <v>26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2"/>
        <v>298.80000000000013</v>
      </c>
    </row>
    <row r="27" spans="1:9" x14ac:dyDescent="0.25">
      <c r="A27" s="122"/>
      <c r="B27" s="195">
        <f t="shared" si="1"/>
        <v>26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2"/>
        <v>298.80000000000013</v>
      </c>
    </row>
    <row r="28" spans="1:9" x14ac:dyDescent="0.25">
      <c r="A28" s="122"/>
      <c r="B28" s="195">
        <f t="shared" si="1"/>
        <v>26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2"/>
        <v>298.80000000000013</v>
      </c>
    </row>
    <row r="29" spans="1:9" x14ac:dyDescent="0.25">
      <c r="A29" s="122"/>
      <c r="B29" s="195">
        <f t="shared" si="1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2"/>
        <v>298.80000000000013</v>
      </c>
    </row>
    <row r="30" spans="1:9" x14ac:dyDescent="0.25">
      <c r="A30" s="122"/>
      <c r="B30" s="195">
        <f t="shared" si="1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2"/>
        <v>298.80000000000013</v>
      </c>
    </row>
    <row r="31" spans="1:9" x14ac:dyDescent="0.25">
      <c r="A31" s="122"/>
      <c r="B31" s="195">
        <f t="shared" si="1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2"/>
        <v>298.80000000000013</v>
      </c>
    </row>
    <row r="32" spans="1:9" x14ac:dyDescent="0.25">
      <c r="A32" s="122"/>
      <c r="B32" s="195">
        <f t="shared" si="1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2"/>
        <v>298.80000000000013</v>
      </c>
    </row>
    <row r="33" spans="1:9" x14ac:dyDescent="0.25">
      <c r="A33" s="122"/>
      <c r="B33" s="280">
        <f t="shared" si="1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2"/>
        <v>298.80000000000013</v>
      </c>
    </row>
    <row r="34" spans="1:9" x14ac:dyDescent="0.25">
      <c r="A34" s="122"/>
      <c r="B34" s="280">
        <f t="shared" si="1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2"/>
        <v>298.80000000000013</v>
      </c>
    </row>
    <row r="35" spans="1:9" x14ac:dyDescent="0.25">
      <c r="A35" s="122"/>
      <c r="B35" s="280">
        <f t="shared" si="1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2"/>
        <v>298.80000000000013</v>
      </c>
    </row>
    <row r="36" spans="1:9" x14ac:dyDescent="0.25">
      <c r="A36" s="122" t="s">
        <v>22</v>
      </c>
      <c r="B36" s="280">
        <f t="shared" si="1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2"/>
        <v>298.80000000000013</v>
      </c>
    </row>
    <row r="37" spans="1:9" x14ac:dyDescent="0.25">
      <c r="A37" s="123"/>
      <c r="B37" s="280">
        <f t="shared" si="1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2"/>
        <v>298.80000000000013</v>
      </c>
    </row>
    <row r="38" spans="1:9" x14ac:dyDescent="0.25">
      <c r="A38" s="122"/>
      <c r="B38" s="280">
        <f t="shared" si="1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2"/>
        <v>298.80000000000013</v>
      </c>
    </row>
    <row r="39" spans="1:9" x14ac:dyDescent="0.25">
      <c r="A39" s="122"/>
      <c r="B39" s="83">
        <f t="shared" si="1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2"/>
        <v>298.80000000000013</v>
      </c>
    </row>
    <row r="40" spans="1:9" x14ac:dyDescent="0.25">
      <c r="A40" s="122"/>
      <c r="B40" s="83">
        <f t="shared" si="1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2"/>
        <v>298.80000000000013</v>
      </c>
    </row>
    <row r="41" spans="1:9" x14ac:dyDescent="0.25">
      <c r="A41" s="122"/>
      <c r="B41" s="83">
        <f t="shared" si="1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2"/>
        <v>298.80000000000013</v>
      </c>
    </row>
    <row r="42" spans="1:9" x14ac:dyDescent="0.25">
      <c r="A42" s="122"/>
      <c r="B42" s="83">
        <f t="shared" si="1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2"/>
        <v>298.80000000000013</v>
      </c>
    </row>
    <row r="43" spans="1:9" x14ac:dyDescent="0.25">
      <c r="A43" s="122"/>
      <c r="B43" s="83">
        <f t="shared" si="1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2"/>
        <v>298.80000000000013</v>
      </c>
    </row>
    <row r="44" spans="1:9" x14ac:dyDescent="0.25">
      <c r="A44" s="122"/>
      <c r="B44" s="83">
        <f t="shared" si="1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2"/>
        <v>298.80000000000013</v>
      </c>
    </row>
    <row r="45" spans="1:9" x14ac:dyDescent="0.25">
      <c r="A45" s="122"/>
      <c r="B45" s="83">
        <f t="shared" si="1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2"/>
        <v>298.80000000000013</v>
      </c>
    </row>
    <row r="46" spans="1:9" x14ac:dyDescent="0.25">
      <c r="A46" s="122"/>
      <c r="B46" s="83">
        <f t="shared" si="1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2"/>
        <v>298.80000000000013</v>
      </c>
    </row>
    <row r="47" spans="1:9" x14ac:dyDescent="0.25">
      <c r="A47" s="122"/>
      <c r="B47" s="83">
        <f t="shared" si="1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2"/>
        <v>298.80000000000013</v>
      </c>
    </row>
    <row r="48" spans="1:9" x14ac:dyDescent="0.25">
      <c r="A48" s="122"/>
      <c r="B48" s="83">
        <f t="shared" si="1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2"/>
        <v>298.80000000000013</v>
      </c>
    </row>
    <row r="49" spans="1:9" x14ac:dyDescent="0.25">
      <c r="A49" s="122"/>
      <c r="B49" s="83">
        <f t="shared" si="1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2"/>
        <v>298.80000000000013</v>
      </c>
    </row>
    <row r="50" spans="1:9" x14ac:dyDescent="0.25">
      <c r="A50" s="122"/>
      <c r="B50" s="83">
        <f t="shared" si="1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2"/>
        <v>298.80000000000013</v>
      </c>
    </row>
    <row r="51" spans="1:9" x14ac:dyDescent="0.25">
      <c r="A51" s="122"/>
      <c r="B51" s="83">
        <f t="shared" si="1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2"/>
        <v>298.80000000000013</v>
      </c>
    </row>
    <row r="52" spans="1:9" x14ac:dyDescent="0.25">
      <c r="A52" s="122"/>
      <c r="B52" s="83">
        <f t="shared" si="1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2"/>
        <v>298.80000000000013</v>
      </c>
    </row>
    <row r="53" spans="1:9" x14ac:dyDescent="0.25">
      <c r="A53" s="122"/>
      <c r="B53" s="83">
        <f t="shared" si="1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2"/>
        <v>298.80000000000013</v>
      </c>
    </row>
    <row r="54" spans="1:9" x14ac:dyDescent="0.25">
      <c r="A54" s="122"/>
      <c r="B54" s="83">
        <f t="shared" si="1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2"/>
        <v>298.80000000000013</v>
      </c>
    </row>
    <row r="55" spans="1: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2"/>
        <v>298.80000000000013</v>
      </c>
    </row>
    <row r="56" spans="1:9" x14ac:dyDescent="0.25">
      <c r="A56" s="122"/>
      <c r="B56" s="12">
        <f t="shared" ref="B56:B75" si="3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2"/>
        <v>298.80000000000013</v>
      </c>
    </row>
    <row r="57" spans="1:9" x14ac:dyDescent="0.25">
      <c r="A57" s="122"/>
      <c r="B57" s="12">
        <f t="shared" si="3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2"/>
        <v>298.80000000000013</v>
      </c>
    </row>
    <row r="58" spans="1:9" x14ac:dyDescent="0.25">
      <c r="A58" s="122"/>
      <c r="B58" s="12">
        <f t="shared" si="3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2"/>
        <v>298.80000000000013</v>
      </c>
    </row>
    <row r="59" spans="1:9" x14ac:dyDescent="0.25">
      <c r="A59" s="122"/>
      <c r="B59" s="12">
        <f t="shared" si="3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2"/>
        <v>298.80000000000013</v>
      </c>
    </row>
    <row r="60" spans="1:9" x14ac:dyDescent="0.25">
      <c r="A60" s="122"/>
      <c r="B60" s="12">
        <f t="shared" si="3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2"/>
        <v>298.80000000000013</v>
      </c>
    </row>
    <row r="61" spans="1:9" x14ac:dyDescent="0.25">
      <c r="A61" s="122"/>
      <c r="B61" s="12">
        <f t="shared" si="3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2"/>
        <v>298.80000000000013</v>
      </c>
    </row>
    <row r="62" spans="1:9" x14ac:dyDescent="0.25">
      <c r="A62" s="122"/>
      <c r="B62" s="12">
        <f t="shared" si="3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2"/>
        <v>298.80000000000013</v>
      </c>
    </row>
    <row r="63" spans="1:9" x14ac:dyDescent="0.25">
      <c r="A63" s="122"/>
      <c r="B63" s="12">
        <f t="shared" si="3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2"/>
        <v>298.80000000000013</v>
      </c>
    </row>
    <row r="64" spans="1:9" x14ac:dyDescent="0.25">
      <c r="A64" s="122"/>
      <c r="B64" s="12">
        <f t="shared" si="3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2"/>
        <v>298.80000000000013</v>
      </c>
    </row>
    <row r="65" spans="1:9" x14ac:dyDescent="0.25">
      <c r="A65" s="122"/>
      <c r="B65" s="12">
        <f t="shared" si="3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2"/>
        <v>298.80000000000013</v>
      </c>
    </row>
    <row r="66" spans="1:9" x14ac:dyDescent="0.25">
      <c r="A66" s="122"/>
      <c r="B66" s="12">
        <f t="shared" si="3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2"/>
        <v>298.80000000000013</v>
      </c>
    </row>
    <row r="67" spans="1:9" x14ac:dyDescent="0.25">
      <c r="A67" s="122"/>
      <c r="B67" s="12">
        <f t="shared" si="3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2"/>
        <v>298.80000000000013</v>
      </c>
    </row>
    <row r="68" spans="1:9" x14ac:dyDescent="0.25">
      <c r="A68" s="122"/>
      <c r="B68" s="12">
        <f t="shared" si="3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2"/>
        <v>298.80000000000013</v>
      </c>
    </row>
    <row r="69" spans="1:9" x14ac:dyDescent="0.25">
      <c r="A69" s="122"/>
      <c r="B69" s="12">
        <f t="shared" si="3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2"/>
        <v>298.80000000000013</v>
      </c>
    </row>
    <row r="70" spans="1:9" x14ac:dyDescent="0.25">
      <c r="A70" s="122"/>
      <c r="B70" s="12">
        <f t="shared" si="3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2"/>
        <v>298.80000000000013</v>
      </c>
    </row>
    <row r="71" spans="1:9" x14ac:dyDescent="0.25">
      <c r="A71" s="122"/>
      <c r="B71" s="12">
        <f t="shared" si="3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2"/>
        <v>298.80000000000013</v>
      </c>
    </row>
    <row r="72" spans="1:9" x14ac:dyDescent="0.25">
      <c r="A72" s="122"/>
      <c r="B72" s="12">
        <f t="shared" si="3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2"/>
        <v>298.80000000000013</v>
      </c>
    </row>
    <row r="73" spans="1:9" x14ac:dyDescent="0.25">
      <c r="A73" s="122"/>
      <c r="B73" s="12">
        <f t="shared" si="3"/>
        <v>26</v>
      </c>
      <c r="C73" s="15"/>
      <c r="D73" s="59"/>
      <c r="E73" s="223"/>
      <c r="F73" s="69">
        <f t="shared" ref="F73" si="4">D73</f>
        <v>0</v>
      </c>
      <c r="G73" s="70"/>
      <c r="H73" s="71"/>
      <c r="I73" s="274">
        <f t="shared" si="2"/>
        <v>298.80000000000013</v>
      </c>
    </row>
    <row r="74" spans="1:9" x14ac:dyDescent="0.25">
      <c r="A74" s="122"/>
      <c r="B74" s="12">
        <f t="shared" si="3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2"/>
        <v>298.80000000000013</v>
      </c>
    </row>
    <row r="75" spans="1:9" x14ac:dyDescent="0.25">
      <c r="A75" s="122"/>
      <c r="B75" s="12">
        <f t="shared" si="3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5">I74-F75</f>
        <v>298.80000000000013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5"/>
        <v>298.80000000000013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21</v>
      </c>
    </row>
    <row r="82" spans="3:6" ht="15.75" thickBot="1" x14ac:dyDescent="0.3"/>
    <row r="83" spans="3:6" ht="15.75" thickBot="1" x14ac:dyDescent="0.3">
      <c r="C83" s="1090" t="s">
        <v>11</v>
      </c>
      <c r="D83" s="1091"/>
      <c r="E83" s="57">
        <f>E5+E6-F78+E7</f>
        <v>238.41000000000008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10" activePane="bottomLeft" state="frozen"/>
      <selection pane="bottomLeft" activeCell="D21" sqref="D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8" t="s">
        <v>277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31"/>
      <c r="B4" s="1096" t="s">
        <v>75</v>
      </c>
      <c r="C4" s="316"/>
      <c r="D4" s="248"/>
      <c r="E4" s="687"/>
      <c r="F4" s="243"/>
      <c r="G4" s="160"/>
      <c r="H4" s="160"/>
    </row>
    <row r="5" spans="1:9" ht="31.5" x14ac:dyDescent="0.25">
      <c r="A5" s="986" t="s">
        <v>146</v>
      </c>
      <c r="B5" s="1093"/>
      <c r="C5" s="316">
        <v>123.5</v>
      </c>
      <c r="D5" s="248">
        <v>44735</v>
      </c>
      <c r="E5" s="687">
        <v>5005.3900000000003</v>
      </c>
      <c r="F5" s="243">
        <v>193</v>
      </c>
      <c r="G5" s="259"/>
    </row>
    <row r="6" spans="1:9" x14ac:dyDescent="0.25">
      <c r="A6" s="813"/>
      <c r="B6" s="1093"/>
      <c r="C6" s="553"/>
      <c r="D6" s="248"/>
      <c r="E6" s="688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</row>
    <row r="7" spans="1:9" x14ac:dyDescent="0.25">
      <c r="A7" s="812"/>
      <c r="B7" s="271"/>
      <c r="C7" s="282"/>
      <c r="D7" s="273"/>
      <c r="E7" s="687"/>
      <c r="F7" s="243"/>
      <c r="G7" s="240"/>
    </row>
    <row r="8" spans="1:9" ht="15.75" thickBot="1" x14ac:dyDescent="0.3">
      <c r="A8" s="631"/>
      <c r="B8" s="271"/>
      <c r="C8" s="282"/>
      <c r="D8" s="273"/>
      <c r="E8" s="687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226</v>
      </c>
      <c r="H10" s="265">
        <v>134</v>
      </c>
      <c r="I10" s="274">
        <f>E6-F10+E5+E4+E7+E8</f>
        <v>5000.5600000000004</v>
      </c>
    </row>
    <row r="11" spans="1:9" x14ac:dyDescent="0.25">
      <c r="A11" s="81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235</v>
      </c>
      <c r="H11" s="265">
        <v>125</v>
      </c>
      <c r="I11" s="274">
        <f>I10-F11</f>
        <v>4515.3700000000008</v>
      </c>
    </row>
    <row r="12" spans="1:9" x14ac:dyDescent="0.25">
      <c r="A12" s="195"/>
      <c r="B12" s="292">
        <f t="shared" ref="B12:B75" si="1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239</v>
      </c>
      <c r="H12" s="265">
        <v>125</v>
      </c>
      <c r="I12" s="274">
        <f t="shared" ref="I12:I75" si="2">I11-F12</f>
        <v>4147.8100000000004</v>
      </c>
    </row>
    <row r="13" spans="1:9" x14ac:dyDescent="0.25">
      <c r="A13" s="195"/>
      <c r="B13" s="292">
        <f t="shared" si="1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243</v>
      </c>
      <c r="H13" s="265">
        <v>125</v>
      </c>
      <c r="I13" s="274">
        <f t="shared" si="2"/>
        <v>3211.4700000000003</v>
      </c>
    </row>
    <row r="14" spans="1:9" x14ac:dyDescent="0.25">
      <c r="A14" s="82" t="s">
        <v>33</v>
      </c>
      <c r="B14" s="292">
        <f t="shared" si="1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247</v>
      </c>
      <c r="H14" s="265">
        <v>125</v>
      </c>
      <c r="I14" s="274">
        <f t="shared" si="2"/>
        <v>3089.4100000000003</v>
      </c>
    </row>
    <row r="15" spans="1:9" x14ac:dyDescent="0.25">
      <c r="A15" s="73"/>
      <c r="B15" s="292">
        <f t="shared" si="1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251</v>
      </c>
      <c r="H15" s="265">
        <v>125</v>
      </c>
      <c r="I15" s="274">
        <f t="shared" si="2"/>
        <v>2961.3100000000004</v>
      </c>
    </row>
    <row r="16" spans="1:9" x14ac:dyDescent="0.25">
      <c r="A16" s="73"/>
      <c r="B16" s="292">
        <f t="shared" si="1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259</v>
      </c>
      <c r="H16" s="265">
        <v>125</v>
      </c>
      <c r="I16" s="274">
        <f t="shared" si="2"/>
        <v>2825.8200000000006</v>
      </c>
    </row>
    <row r="17" spans="1:9" x14ac:dyDescent="0.25">
      <c r="B17" s="292">
        <f t="shared" si="1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260</v>
      </c>
      <c r="H17" s="265">
        <v>125</v>
      </c>
      <c r="I17" s="274">
        <f t="shared" si="2"/>
        <v>1937.0800000000006</v>
      </c>
    </row>
    <row r="18" spans="1:9" x14ac:dyDescent="0.25">
      <c r="B18" s="292">
        <f t="shared" si="1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254</v>
      </c>
      <c r="H18" s="265">
        <v>125</v>
      </c>
      <c r="I18" s="274">
        <f t="shared" si="2"/>
        <v>1912.2700000000007</v>
      </c>
    </row>
    <row r="19" spans="1:9" x14ac:dyDescent="0.25">
      <c r="A19" s="122"/>
      <c r="B19" s="292">
        <f t="shared" si="1"/>
        <v>67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2"/>
        <v>1912.2700000000007</v>
      </c>
    </row>
    <row r="20" spans="1:9" x14ac:dyDescent="0.25">
      <c r="A20" s="122"/>
      <c r="B20" s="292">
        <f t="shared" si="1"/>
        <v>67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2"/>
        <v>1912.2700000000007</v>
      </c>
    </row>
    <row r="21" spans="1:9" x14ac:dyDescent="0.25">
      <c r="A21" s="122"/>
      <c r="B21" s="292">
        <f t="shared" si="1"/>
        <v>67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2"/>
        <v>1912.2700000000007</v>
      </c>
    </row>
    <row r="22" spans="1:9" x14ac:dyDescent="0.25">
      <c r="A22" s="122"/>
      <c r="B22" s="292">
        <f t="shared" si="1"/>
        <v>67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2"/>
        <v>1912.2700000000007</v>
      </c>
    </row>
    <row r="23" spans="1:9" x14ac:dyDescent="0.25">
      <c r="A23" s="122"/>
      <c r="B23" s="292">
        <f t="shared" si="1"/>
        <v>67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2"/>
        <v>1912.2700000000007</v>
      </c>
    </row>
    <row r="24" spans="1:9" x14ac:dyDescent="0.25">
      <c r="A24" s="123"/>
      <c r="B24" s="292">
        <f t="shared" si="1"/>
        <v>67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2"/>
        <v>1912.2700000000007</v>
      </c>
    </row>
    <row r="25" spans="1:9" x14ac:dyDescent="0.25">
      <c r="A25" s="122"/>
      <c r="B25" s="292">
        <f t="shared" si="1"/>
        <v>67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2"/>
        <v>1912.2700000000007</v>
      </c>
    </row>
    <row r="26" spans="1:9" x14ac:dyDescent="0.25">
      <c r="A26" s="122"/>
      <c r="B26" s="292">
        <f t="shared" si="1"/>
        <v>67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2"/>
        <v>1912.2700000000007</v>
      </c>
    </row>
    <row r="27" spans="1:9" x14ac:dyDescent="0.25">
      <c r="A27" s="122"/>
      <c r="B27" s="292">
        <f t="shared" si="1"/>
        <v>67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2"/>
        <v>1912.2700000000007</v>
      </c>
    </row>
    <row r="28" spans="1:9" x14ac:dyDescent="0.25">
      <c r="A28" s="122"/>
      <c r="B28" s="292">
        <f t="shared" si="1"/>
        <v>67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2"/>
        <v>1912.2700000000007</v>
      </c>
    </row>
    <row r="29" spans="1:9" x14ac:dyDescent="0.25">
      <c r="A29" s="122"/>
      <c r="B29" s="292">
        <f t="shared" si="1"/>
        <v>67</v>
      </c>
      <c r="C29" s="15"/>
      <c r="D29" s="807"/>
      <c r="E29" s="808"/>
      <c r="F29" s="807">
        <f t="shared" si="0"/>
        <v>0</v>
      </c>
      <c r="G29" s="414"/>
      <c r="H29" s="415"/>
      <c r="I29" s="274">
        <f t="shared" si="2"/>
        <v>1912.2700000000007</v>
      </c>
    </row>
    <row r="30" spans="1:9" x14ac:dyDescent="0.25">
      <c r="A30" s="122"/>
      <c r="B30" s="292">
        <f t="shared" si="1"/>
        <v>67</v>
      </c>
      <c r="C30" s="15"/>
      <c r="D30" s="807"/>
      <c r="E30" s="808"/>
      <c r="F30" s="807">
        <f t="shared" si="0"/>
        <v>0</v>
      </c>
      <c r="G30" s="414"/>
      <c r="H30" s="415"/>
      <c r="I30" s="274">
        <f t="shared" si="2"/>
        <v>1912.2700000000007</v>
      </c>
    </row>
    <row r="31" spans="1:9" x14ac:dyDescent="0.25">
      <c r="A31" s="122"/>
      <c r="B31" s="292">
        <f t="shared" si="1"/>
        <v>67</v>
      </c>
      <c r="C31" s="15"/>
      <c r="D31" s="807"/>
      <c r="E31" s="808"/>
      <c r="F31" s="807">
        <f t="shared" si="0"/>
        <v>0</v>
      </c>
      <c r="G31" s="414"/>
      <c r="H31" s="415"/>
      <c r="I31" s="274">
        <f t="shared" si="2"/>
        <v>1912.2700000000007</v>
      </c>
    </row>
    <row r="32" spans="1:9" x14ac:dyDescent="0.25">
      <c r="A32" s="122"/>
      <c r="B32" s="292">
        <f t="shared" si="1"/>
        <v>67</v>
      </c>
      <c r="C32" s="15"/>
      <c r="D32" s="807"/>
      <c r="E32" s="808"/>
      <c r="F32" s="807">
        <f t="shared" si="0"/>
        <v>0</v>
      </c>
      <c r="G32" s="414"/>
      <c r="H32" s="415"/>
      <c r="I32" s="274">
        <f t="shared" si="2"/>
        <v>1912.2700000000007</v>
      </c>
    </row>
    <row r="33" spans="1:9" x14ac:dyDescent="0.25">
      <c r="A33" s="122"/>
      <c r="B33" s="292">
        <f t="shared" si="1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2"/>
        <v>1912.2700000000007</v>
      </c>
    </row>
    <row r="34" spans="1:9" x14ac:dyDescent="0.25">
      <c r="A34" s="122"/>
      <c r="B34" s="292">
        <f t="shared" si="1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2"/>
        <v>1912.2700000000007</v>
      </c>
    </row>
    <row r="35" spans="1:9" x14ac:dyDescent="0.25">
      <c r="A35" s="122"/>
      <c r="B35" s="292">
        <f t="shared" si="1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2"/>
        <v>1912.2700000000007</v>
      </c>
    </row>
    <row r="36" spans="1:9" x14ac:dyDescent="0.25">
      <c r="A36" s="122"/>
      <c r="B36" s="292">
        <f t="shared" si="1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2"/>
        <v>1912.2700000000007</v>
      </c>
    </row>
    <row r="37" spans="1:9" x14ac:dyDescent="0.25">
      <c r="A37" s="122" t="s">
        <v>22</v>
      </c>
      <c r="B37" s="292">
        <f t="shared" si="1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2"/>
        <v>1912.2700000000007</v>
      </c>
    </row>
    <row r="38" spans="1:9" x14ac:dyDescent="0.25">
      <c r="A38" s="123"/>
      <c r="B38" s="292">
        <f t="shared" si="1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2"/>
        <v>1912.2700000000007</v>
      </c>
    </row>
    <row r="39" spans="1:9" x14ac:dyDescent="0.25">
      <c r="A39" s="122"/>
      <c r="B39" s="292">
        <f t="shared" si="1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2"/>
        <v>1912.2700000000007</v>
      </c>
    </row>
    <row r="40" spans="1:9" x14ac:dyDescent="0.25">
      <c r="A40" s="122"/>
      <c r="B40" s="292">
        <f t="shared" si="1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2"/>
        <v>1912.2700000000007</v>
      </c>
    </row>
    <row r="41" spans="1:9" x14ac:dyDescent="0.25">
      <c r="A41" s="122"/>
      <c r="B41" s="292">
        <f t="shared" si="1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2"/>
        <v>1912.2700000000007</v>
      </c>
    </row>
    <row r="42" spans="1:9" x14ac:dyDescent="0.25">
      <c r="A42" s="122"/>
      <c r="B42" s="292">
        <f t="shared" si="1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2"/>
        <v>1912.2700000000007</v>
      </c>
    </row>
    <row r="43" spans="1:9" x14ac:dyDescent="0.25">
      <c r="A43" s="122"/>
      <c r="B43" s="292">
        <f t="shared" si="1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2"/>
        <v>1912.2700000000007</v>
      </c>
    </row>
    <row r="44" spans="1:9" x14ac:dyDescent="0.25">
      <c r="A44" s="122"/>
      <c r="B44" s="292">
        <f t="shared" si="1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2"/>
        <v>1912.2700000000007</v>
      </c>
    </row>
    <row r="45" spans="1:9" x14ac:dyDescent="0.25">
      <c r="A45" s="122"/>
      <c r="B45" s="292">
        <f t="shared" si="1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2"/>
        <v>1912.2700000000007</v>
      </c>
    </row>
    <row r="46" spans="1:9" x14ac:dyDescent="0.25">
      <c r="A46" s="122"/>
      <c r="B46" s="292">
        <f t="shared" si="1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2"/>
        <v>1912.2700000000007</v>
      </c>
    </row>
    <row r="47" spans="1:9" x14ac:dyDescent="0.25">
      <c r="A47" s="122"/>
      <c r="B47" s="292">
        <f t="shared" si="1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2"/>
        <v>1912.2700000000007</v>
      </c>
    </row>
    <row r="48" spans="1:9" x14ac:dyDescent="0.25">
      <c r="A48" s="122"/>
      <c r="B48" s="292">
        <f t="shared" si="1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2"/>
        <v>1912.2700000000007</v>
      </c>
    </row>
    <row r="49" spans="1:9" x14ac:dyDescent="0.25">
      <c r="A49" s="122"/>
      <c r="B49" s="292">
        <f t="shared" si="1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2"/>
        <v>1912.2700000000007</v>
      </c>
    </row>
    <row r="50" spans="1:9" x14ac:dyDescent="0.25">
      <c r="A50" s="122"/>
      <c r="B50" s="292">
        <f t="shared" si="1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2"/>
        <v>1912.2700000000007</v>
      </c>
    </row>
    <row r="51" spans="1:9" x14ac:dyDescent="0.25">
      <c r="A51" s="122"/>
      <c r="B51" s="292">
        <f t="shared" si="1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2"/>
        <v>1912.2700000000007</v>
      </c>
    </row>
    <row r="52" spans="1:9" x14ac:dyDescent="0.25">
      <c r="A52" s="122"/>
      <c r="B52" s="292">
        <f t="shared" si="1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2"/>
        <v>1912.2700000000007</v>
      </c>
    </row>
    <row r="53" spans="1:9" x14ac:dyDescent="0.25">
      <c r="A53" s="122"/>
      <c r="B53" s="292">
        <f t="shared" si="1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2"/>
        <v>1912.2700000000007</v>
      </c>
    </row>
    <row r="54" spans="1:9" x14ac:dyDescent="0.25">
      <c r="A54" s="122"/>
      <c r="B54" s="292">
        <f t="shared" si="1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2"/>
        <v>1912.2700000000007</v>
      </c>
    </row>
    <row r="55" spans="1:9" x14ac:dyDescent="0.25">
      <c r="A55" s="122"/>
      <c r="B55" s="292">
        <f t="shared" si="1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2"/>
        <v>1912.2700000000007</v>
      </c>
    </row>
    <row r="56" spans="1:9" x14ac:dyDescent="0.25">
      <c r="A56" s="122"/>
      <c r="B56" s="292">
        <f t="shared" si="1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2"/>
        <v>1912.2700000000007</v>
      </c>
    </row>
    <row r="57" spans="1:9" x14ac:dyDescent="0.25">
      <c r="A57" s="122"/>
      <c r="B57" s="292">
        <f t="shared" si="1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2"/>
        <v>1912.2700000000007</v>
      </c>
    </row>
    <row r="58" spans="1:9" x14ac:dyDescent="0.25">
      <c r="A58" s="122"/>
      <c r="B58" s="292">
        <f t="shared" si="1"/>
        <v>67</v>
      </c>
      <c r="C58" s="15"/>
      <c r="D58" s="263"/>
      <c r="E58" s="289"/>
      <c r="F58" s="263">
        <v>0</v>
      </c>
      <c r="G58" s="264"/>
      <c r="H58" s="265"/>
      <c r="I58" s="274">
        <f t="shared" si="2"/>
        <v>1912.2700000000007</v>
      </c>
    </row>
    <row r="59" spans="1:9" x14ac:dyDescent="0.25">
      <c r="A59" s="122"/>
      <c r="B59" s="292">
        <f t="shared" si="1"/>
        <v>67</v>
      </c>
      <c r="C59" s="15"/>
      <c r="D59" s="263"/>
      <c r="E59" s="289"/>
      <c r="F59" s="263">
        <f t="shared" ref="F59:F74" si="3">D59</f>
        <v>0</v>
      </c>
      <c r="G59" s="264"/>
      <c r="H59" s="265"/>
      <c r="I59" s="274">
        <f t="shared" si="2"/>
        <v>1912.2700000000007</v>
      </c>
    </row>
    <row r="60" spans="1:9" x14ac:dyDescent="0.25">
      <c r="A60" s="122"/>
      <c r="B60" s="292">
        <f t="shared" si="1"/>
        <v>67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1912.2700000000007</v>
      </c>
    </row>
    <row r="61" spans="1:9" x14ac:dyDescent="0.25">
      <c r="A61" s="122"/>
      <c r="B61" s="292">
        <f t="shared" si="1"/>
        <v>67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1912.2700000000007</v>
      </c>
    </row>
    <row r="62" spans="1:9" x14ac:dyDescent="0.25">
      <c r="A62" s="122"/>
      <c r="B62" s="292">
        <f t="shared" si="1"/>
        <v>67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1912.2700000000007</v>
      </c>
    </row>
    <row r="63" spans="1:9" x14ac:dyDescent="0.25">
      <c r="A63" s="122"/>
      <c r="B63" s="292">
        <f t="shared" si="1"/>
        <v>67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1912.2700000000007</v>
      </c>
    </row>
    <row r="64" spans="1:9" x14ac:dyDescent="0.25">
      <c r="A64" s="122"/>
      <c r="B64" s="292">
        <f t="shared" si="1"/>
        <v>67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1912.2700000000007</v>
      </c>
    </row>
    <row r="65" spans="1:9" x14ac:dyDescent="0.25">
      <c r="A65" s="122"/>
      <c r="B65" s="292">
        <f t="shared" si="1"/>
        <v>67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1912.2700000000007</v>
      </c>
    </row>
    <row r="66" spans="1:9" x14ac:dyDescent="0.25">
      <c r="A66" s="122"/>
      <c r="B66" s="292">
        <f t="shared" si="1"/>
        <v>67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1912.2700000000007</v>
      </c>
    </row>
    <row r="67" spans="1:9" x14ac:dyDescent="0.25">
      <c r="A67" s="122"/>
      <c r="B67" s="292">
        <f t="shared" si="1"/>
        <v>67</v>
      </c>
      <c r="C67" s="15"/>
      <c r="D67" s="263"/>
      <c r="E67" s="289"/>
      <c r="F67" s="263">
        <f t="shared" si="3"/>
        <v>0</v>
      </c>
      <c r="G67" s="264"/>
      <c r="H67" s="265"/>
      <c r="I67" s="274">
        <f t="shared" si="2"/>
        <v>1912.2700000000007</v>
      </c>
    </row>
    <row r="68" spans="1:9" x14ac:dyDescent="0.25">
      <c r="A68" s="122"/>
      <c r="B68" s="292">
        <f t="shared" si="1"/>
        <v>67</v>
      </c>
      <c r="C68" s="15"/>
      <c r="D68" s="69"/>
      <c r="E68" s="216"/>
      <c r="F68" s="69">
        <f t="shared" si="3"/>
        <v>0</v>
      </c>
      <c r="G68" s="70"/>
      <c r="H68" s="71"/>
      <c r="I68" s="274">
        <f t="shared" si="2"/>
        <v>1912.2700000000007</v>
      </c>
    </row>
    <row r="69" spans="1:9" x14ac:dyDescent="0.25">
      <c r="A69" s="122"/>
      <c r="B69" s="292">
        <f t="shared" si="1"/>
        <v>67</v>
      </c>
      <c r="C69" s="15"/>
      <c r="D69" s="69"/>
      <c r="E69" s="216"/>
      <c r="F69" s="69">
        <f t="shared" si="3"/>
        <v>0</v>
      </c>
      <c r="G69" s="70"/>
      <c r="H69" s="71"/>
      <c r="I69" s="274">
        <f t="shared" si="2"/>
        <v>1912.2700000000007</v>
      </c>
    </row>
    <row r="70" spans="1:9" x14ac:dyDescent="0.25">
      <c r="A70" s="122"/>
      <c r="B70" s="292">
        <f t="shared" si="1"/>
        <v>67</v>
      </c>
      <c r="C70" s="15"/>
      <c r="D70" s="69"/>
      <c r="E70" s="216"/>
      <c r="F70" s="69">
        <f t="shared" si="3"/>
        <v>0</v>
      </c>
      <c r="G70" s="70"/>
      <c r="H70" s="71"/>
      <c r="I70" s="274">
        <f t="shared" si="2"/>
        <v>1912.2700000000007</v>
      </c>
    </row>
    <row r="71" spans="1:9" x14ac:dyDescent="0.25">
      <c r="A71" s="122"/>
      <c r="B71" s="292">
        <f t="shared" si="1"/>
        <v>67</v>
      </c>
      <c r="C71" s="15"/>
      <c r="D71" s="69"/>
      <c r="E71" s="216"/>
      <c r="F71" s="69">
        <f t="shared" si="3"/>
        <v>0</v>
      </c>
      <c r="G71" s="70"/>
      <c r="H71" s="71"/>
      <c r="I71" s="274">
        <f t="shared" si="2"/>
        <v>1912.2700000000007</v>
      </c>
    </row>
    <row r="72" spans="1:9" x14ac:dyDescent="0.25">
      <c r="A72" s="122"/>
      <c r="B72" s="292">
        <f t="shared" si="1"/>
        <v>67</v>
      </c>
      <c r="C72" s="15"/>
      <c r="D72" s="69"/>
      <c r="E72" s="216"/>
      <c r="F72" s="69">
        <f t="shared" si="3"/>
        <v>0</v>
      </c>
      <c r="G72" s="70"/>
      <c r="H72" s="71"/>
      <c r="I72" s="274">
        <f t="shared" si="2"/>
        <v>1912.2700000000007</v>
      </c>
    </row>
    <row r="73" spans="1:9" x14ac:dyDescent="0.25">
      <c r="A73" s="122"/>
      <c r="B73" s="292">
        <f t="shared" si="1"/>
        <v>67</v>
      </c>
      <c r="C73" s="15"/>
      <c r="D73" s="69"/>
      <c r="E73" s="216"/>
      <c r="F73" s="69">
        <f t="shared" si="3"/>
        <v>0</v>
      </c>
      <c r="G73" s="70"/>
      <c r="H73" s="71"/>
      <c r="I73" s="274">
        <f t="shared" si="2"/>
        <v>1912.2700000000007</v>
      </c>
    </row>
    <row r="74" spans="1:9" x14ac:dyDescent="0.25">
      <c r="A74" s="122"/>
      <c r="B74" s="292">
        <f t="shared" si="1"/>
        <v>67</v>
      </c>
      <c r="C74" s="15"/>
      <c r="D74" s="69"/>
      <c r="E74" s="216"/>
      <c r="F74" s="69">
        <f t="shared" si="3"/>
        <v>0</v>
      </c>
      <c r="G74" s="70"/>
      <c r="H74" s="71"/>
      <c r="I74" s="274">
        <f t="shared" si="2"/>
        <v>1912.2700000000007</v>
      </c>
    </row>
    <row r="75" spans="1:9" x14ac:dyDescent="0.25">
      <c r="A75" s="122"/>
      <c r="B75" s="292">
        <f t="shared" si="1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2"/>
        <v>1912.2700000000007</v>
      </c>
    </row>
    <row r="76" spans="1:9" x14ac:dyDescent="0.25">
      <c r="A76" s="122"/>
      <c r="B76" s="292">
        <f t="shared" ref="B76" si="4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5">I75-F76</f>
        <v>1912.2700000000007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5"/>
        <v>1912.2700000000007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67</v>
      </c>
    </row>
    <row r="83" spans="3:6" ht="15.75" thickBot="1" x14ac:dyDescent="0.3"/>
    <row r="84" spans="3:6" ht="15.75" thickBot="1" x14ac:dyDescent="0.3">
      <c r="C84" s="1090" t="s">
        <v>11</v>
      </c>
      <c r="D84" s="1091"/>
      <c r="E84" s="57">
        <f>E5+E6-F79+E7</f>
        <v>1912.2700000000009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   PERNIL    FRESCO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2022-07-14T13:39:41Z</dcterms:modified>
</cp:coreProperties>
</file>