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ROUSS\Documents\GitHub\TRABAJO\01 DOCUEMENTOS\CENTRAL  ARCHIVO   2 0 2 2\CENTRAL #08  AGOSTO 2022\"/>
    </mc:Choice>
  </mc:AlternateContent>
  <bookViews>
    <workbookView xWindow="0" yWindow="0" windowWidth="22515" windowHeight="10755" activeTab="1"/>
  </bookViews>
  <sheets>
    <sheet name="ZAVALETA  AGOSTO 2022" sheetId="1" r:id="rId1"/>
    <sheet name="DEUDA A OBRADOR &amp; CENTRAL 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M46" i="2" l="1"/>
  <c r="M6" i="2"/>
  <c r="M7" i="2"/>
  <c r="M8" i="2"/>
  <c r="M9" i="2" s="1"/>
  <c r="M10" i="2" s="1"/>
  <c r="M11" i="2" s="1"/>
  <c r="M12" i="2" s="1"/>
  <c r="M13" i="2" s="1"/>
  <c r="M14" i="2" s="1"/>
  <c r="M15" i="2" s="1"/>
  <c r="M16" i="2" s="1"/>
  <c r="M17" i="2" s="1"/>
  <c r="M18" i="2" s="1"/>
  <c r="M19" i="2" s="1"/>
  <c r="M20" i="2" s="1"/>
  <c r="M21" i="2" s="1"/>
  <c r="M22" i="2" s="1"/>
  <c r="M23" i="2" s="1"/>
  <c r="M24" i="2" s="1"/>
  <c r="M25" i="2" s="1"/>
  <c r="M26" i="2" s="1"/>
  <c r="M27" i="2" s="1"/>
  <c r="M28" i="2" s="1"/>
  <c r="M29" i="2" s="1"/>
  <c r="M30" i="2" s="1"/>
  <c r="M31" i="2" s="1"/>
  <c r="M32" i="2" s="1"/>
  <c r="M33" i="2" s="1"/>
  <c r="M34" i="2" s="1"/>
  <c r="M35" i="2" s="1"/>
  <c r="M36" i="2" s="1"/>
  <c r="M37" i="2" s="1"/>
  <c r="M38" i="2" s="1"/>
  <c r="M39" i="2" s="1"/>
  <c r="M40" i="2" s="1"/>
  <c r="M41" i="2" s="1"/>
  <c r="M42" i="2" s="1"/>
  <c r="M43" i="2" s="1"/>
  <c r="M44" i="2" s="1"/>
  <c r="M45" i="2" s="1"/>
  <c r="J46" i="2"/>
  <c r="F69" i="2"/>
  <c r="F3" i="2"/>
  <c r="F4" i="2"/>
  <c r="F5" i="2"/>
  <c r="F6" i="2"/>
  <c r="F7" i="2"/>
  <c r="F8" i="2"/>
  <c r="F9" i="2"/>
  <c r="F10" i="2"/>
  <c r="F11" i="2"/>
  <c r="L46" i="2"/>
  <c r="E69" i="2"/>
  <c r="C69" i="2"/>
  <c r="F67" i="2"/>
  <c r="F66" i="2"/>
  <c r="F65" i="2"/>
  <c r="F64" i="2"/>
  <c r="F63" i="2"/>
  <c r="F62" i="2"/>
  <c r="F61" i="2"/>
  <c r="F60" i="2"/>
  <c r="F59" i="2"/>
  <c r="F58" i="2"/>
  <c r="F57" i="2"/>
  <c r="F56" i="2"/>
  <c r="F55" i="2"/>
  <c r="F54" i="2"/>
  <c r="F53" i="2"/>
  <c r="F52" i="2"/>
  <c r="F51" i="2"/>
  <c r="F50" i="2"/>
  <c r="F49" i="2"/>
  <c r="F48" i="2"/>
  <c r="F47" i="2"/>
  <c r="F46" i="2"/>
  <c r="F45" i="2"/>
  <c r="F44" i="2"/>
  <c r="F43" i="2"/>
  <c r="F42" i="2"/>
  <c r="F41" i="2"/>
  <c r="F40" i="2"/>
  <c r="F39" i="2"/>
  <c r="F36" i="2"/>
  <c r="F35" i="2"/>
  <c r="F34" i="2"/>
  <c r="F33" i="2"/>
  <c r="F32" i="2"/>
  <c r="F31" i="2"/>
  <c r="F30" i="2"/>
  <c r="F29" i="2"/>
  <c r="F28" i="2"/>
  <c r="F27" i="2"/>
  <c r="F26" i="2"/>
  <c r="F25" i="2"/>
  <c r="F24" i="2"/>
  <c r="F23" i="2"/>
  <c r="F22" i="2"/>
  <c r="F21" i="2"/>
  <c r="F20" i="2"/>
  <c r="F19" i="2"/>
  <c r="F18" i="2"/>
  <c r="F17" i="2"/>
  <c r="F16" i="2"/>
  <c r="F15" i="2"/>
  <c r="F14" i="2"/>
  <c r="F13" i="2"/>
  <c r="F12" i="2"/>
  <c r="M3" i="2"/>
  <c r="M4" i="2" s="1"/>
  <c r="M5" i="2" s="1"/>
  <c r="K73" i="1" l="1"/>
  <c r="I67" i="1"/>
  <c r="F67" i="1"/>
  <c r="C67" i="1"/>
  <c r="L50" i="1"/>
  <c r="L49" i="1"/>
  <c r="L67" i="1" s="1"/>
  <c r="R41" i="1"/>
  <c r="R42" i="1" s="1"/>
  <c r="N41" i="1"/>
  <c r="Q40" i="1"/>
  <c r="Q39" i="1"/>
  <c r="Q38" i="1"/>
  <c r="Q36" i="1"/>
  <c r="Q35" i="1"/>
  <c r="Q34" i="1"/>
  <c r="P32" i="1"/>
  <c r="Q32" i="1" s="1"/>
  <c r="Q31" i="1"/>
  <c r="P31" i="1"/>
  <c r="P30" i="1"/>
  <c r="Q30" i="1" s="1"/>
  <c r="Q29" i="1"/>
  <c r="P29" i="1"/>
  <c r="M28" i="1"/>
  <c r="P28" i="1" s="1"/>
  <c r="Q28" i="1" s="1"/>
  <c r="Q27" i="1"/>
  <c r="P27" i="1"/>
  <c r="P26" i="1"/>
  <c r="Q26" i="1" s="1"/>
  <c r="M26" i="1"/>
  <c r="P25" i="1"/>
  <c r="Q25" i="1" s="1"/>
  <c r="P24" i="1"/>
  <c r="P23" i="1"/>
  <c r="P22" i="1"/>
  <c r="Q22" i="1" s="1"/>
  <c r="Q21" i="1"/>
  <c r="P21" i="1"/>
  <c r="M20" i="1"/>
  <c r="P20" i="1" s="1"/>
  <c r="Q19" i="1"/>
  <c r="P19" i="1"/>
  <c r="M18" i="1"/>
  <c r="P18" i="1" s="1"/>
  <c r="Q18" i="1" s="1"/>
  <c r="Q17" i="1"/>
  <c r="P17" i="1"/>
  <c r="P16" i="1"/>
  <c r="Q16" i="1" s="1"/>
  <c r="Q15" i="1"/>
  <c r="P15" i="1"/>
  <c r="P14" i="1"/>
  <c r="Q14" i="1" s="1"/>
  <c r="Q13" i="1"/>
  <c r="P13" i="1"/>
  <c r="P12" i="1"/>
  <c r="Q12" i="1" s="1"/>
  <c r="Q11" i="1"/>
  <c r="P11" i="1"/>
  <c r="P10" i="1"/>
  <c r="Q10" i="1" s="1"/>
  <c r="M9" i="1"/>
  <c r="P9" i="1" s="1"/>
  <c r="Q9" i="1" s="1"/>
  <c r="P8" i="1"/>
  <c r="P7" i="1"/>
  <c r="P6" i="1"/>
  <c r="Q6" i="1" s="1"/>
  <c r="Q5" i="1"/>
  <c r="P5" i="1"/>
  <c r="P41" i="1" s="1"/>
  <c r="Q41" i="1" l="1"/>
  <c r="K69" i="1"/>
  <c r="F70" i="1" s="1"/>
  <c r="F73" i="1" s="1"/>
  <c r="K71" i="1" s="1"/>
  <c r="K75" i="1" s="1"/>
  <c r="M41" i="1"/>
  <c r="M45" i="1" s="1"/>
</calcChain>
</file>

<file path=xl/comments1.xml><?xml version="1.0" encoding="utf-8"?>
<comments xmlns="http://schemas.openxmlformats.org/spreadsheetml/2006/main">
  <authors>
    <author>ROUSS</author>
  </authors>
  <commentList>
    <comment ref="J23" authorId="0" shapeId="0">
      <text>
        <r>
          <rPr>
            <b/>
            <sz val="9"/>
            <color indexed="81"/>
            <rFont val="Tahoma"/>
            <family val="2"/>
          </rPr>
          <t>ROUSS: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J25" authorId="0" shapeId="0">
      <text>
        <r>
          <rPr>
            <b/>
            <sz val="9"/>
            <color indexed="81"/>
            <rFont val="Tahoma"/>
            <family val="2"/>
          </rPr>
          <t>ROUSS:</t>
        </r>
        <r>
          <rPr>
            <sz val="9"/>
            <color indexed="81"/>
            <rFont val="Tahoma"/>
            <family val="2"/>
          </rPr>
          <t xml:space="preserve">
</t>
        </r>
      </text>
    </comment>
  </commentList>
</comments>
</file>

<file path=xl/sharedStrings.xml><?xml version="1.0" encoding="utf-8"?>
<sst xmlns="http://schemas.openxmlformats.org/spreadsheetml/2006/main" count="216" uniqueCount="156">
  <si>
    <t>BALANCE      ABASTO 4 CARNES    Z A V A L E T A      A G O S T O             2 0 2 2</t>
  </si>
  <si>
    <t>COMPRAS</t>
  </si>
  <si>
    <t>ROSA BERMUDEZ</t>
  </si>
  <si>
    <t xml:space="preserve">CUADRE CON VENTA </t>
  </si>
  <si>
    <t>COBRO CREDITOS MES ANTERIOR</t>
  </si>
  <si>
    <t>INVENTARIO INICIAL</t>
  </si>
  <si>
    <t xml:space="preserve">VENTAS  </t>
  </si>
  <si>
    <t>GASTOS</t>
  </si>
  <si>
    <t>DEPOSITOS</t>
  </si>
  <si>
    <t>TARJETA</t>
  </si>
  <si>
    <t>EFECITVO X DEPOSITAR</t>
  </si>
  <si>
    <t xml:space="preserve"> </t>
  </si>
  <si>
    <t>PAPA-CHISTORRA-SALCHICHONERIA-QUESOS-</t>
  </si>
  <si>
    <t>Odelpa</t>
  </si>
  <si>
    <t>lengua-pollo-jamon-quesos-chorizo-arabe</t>
  </si>
  <si>
    <t>QUESOS-POLLO-LONGANIZA-ARABE-Chorizo</t>
  </si>
  <si>
    <t xml:space="preserve">QUESOS-POLLO  </t>
  </si>
  <si>
    <t>junio</t>
  </si>
  <si>
    <t>POLLO--LONGANIZA</t>
  </si>
  <si>
    <t>PAPAS-QUESOS-´POLLO-Chul Ahum,</t>
  </si>
  <si>
    <t>NOMINA # 32</t>
  </si>
  <si>
    <t>QUESOS-PEPERONI-SALAMI-CHISTORRA</t>
  </si>
  <si>
    <t>QUESOS-LOMO-SALCHICHONERIA-POLLO-ARABE-PATA-JAMON</t>
  </si>
  <si>
    <t>QUESOS-CHORIZO-SALCHICAH-GELATINA-</t>
  </si>
  <si>
    <t>POLLO-QUESOS-LONGANIZA</t>
  </si>
  <si>
    <t>POLLO-SALCHICHONERIA-LONGANIZA</t>
  </si>
  <si>
    <t>QUESOS-PASTOR</t>
  </si>
  <si>
    <t>PAPA-QUESOS-POLLO-MIXIOTES-CHIMICHURRI-CHORIZO-JAMON</t>
  </si>
  <si>
    <t>NOMINA # 33</t>
  </si>
  <si>
    <t>QUESOS-ENCHILADA-LONGANIZA-TOCINETA</t>
  </si>
  <si>
    <t>QUESOS-CHISTORRA-SALCHICHA-PATE-PATA-PIERNA AHUM</t>
  </si>
  <si>
    <t>PULPA RES-CHISTORRA-ROASBEEF-QUESOS-RIBEYE-SALCHICHA</t>
  </si>
  <si>
    <t>QUESOS-LONGANIZA-CHORIZO-AL PASTOR</t>
  </si>
  <si>
    <t>JAMON-CREMA-CHORIZO-POLLO-QUESOS</t>
  </si>
  <si>
    <t>POLLO-QUESOS-JAMONES</t>
  </si>
  <si>
    <t>POLLO-QUESOS-CHORIZO-AL PASTOR-PATA</t>
  </si>
  <si>
    <t>NOMINA # 34</t>
  </si>
  <si>
    <t>QUESO-TOCINETA-  CHISTORRA-</t>
  </si>
  <si>
    <t>QUESOS-CHISTORRA-PATE-JAMON-PATA-CHORITZO</t>
  </si>
  <si>
    <t>POLLO-QUESO-CREMA-</t>
  </si>
  <si>
    <t>POLLO-QUESO-LONGANIZA-ARABE-PASTOR-</t>
  </si>
  <si>
    <t>SALCHICHONERIA-QUESO-POLLO-TOCINO</t>
  </si>
  <si>
    <t>QUESOS-POLLO-CHORIZO-</t>
  </si>
  <si>
    <t>POLLO-LONGANIZA-TOCINO</t>
  </si>
  <si>
    <t>NOMINA # 35</t>
  </si>
  <si>
    <t>SALSAS  Oaxaca</t>
  </si>
  <si>
    <t>VARIEDAD QUESOS</t>
  </si>
  <si>
    <t>NOMINA# 33</t>
  </si>
  <si>
    <t>SALMON-ATUN-SURIMI</t>
  </si>
  <si>
    <t>RES CIEN</t>
  </si>
  <si>
    <t>Desechables</t>
  </si>
  <si>
    <t>basura</t>
  </si>
  <si>
    <t>Publicidad eurodanceer</t>
  </si>
  <si>
    <t>Fumigacion</t>
  </si>
  <si>
    <t>TELMEX</t>
  </si>
  <si>
    <t>Permiso SOAPAP</t>
  </si>
  <si>
    <t>VIDRIOS</t>
  </si>
  <si>
    <t>Seguro Res</t>
  </si>
  <si>
    <t>Vitrinas</t>
  </si>
  <si>
    <t>SOAPAP Multas</t>
  </si>
  <si>
    <t>bolsas</t>
  </si>
  <si>
    <t>Flete Res</t>
  </si>
  <si>
    <t>Seguro Camioneta</t>
  </si>
  <si>
    <t>Videocamaras Hansel</t>
  </si>
  <si>
    <t>Comisiones Banco</t>
  </si>
  <si>
    <t>TOTAL</t>
  </si>
  <si>
    <t>TOTAL 1</t>
  </si>
  <si>
    <t>TOTAL  2</t>
  </si>
  <si>
    <t>GRAN TOTAL GASTOS</t>
  </si>
  <si>
    <t>VENTAS NETAS</t>
  </si>
  <si>
    <t xml:space="preserve">PROVEEDOR ODELPA </t>
  </si>
  <si>
    <t>SUB TOTAL</t>
  </si>
  <si>
    <t xml:space="preserve">    PROVEEDOR  CENTRAL </t>
  </si>
  <si>
    <t>Sub Total 1</t>
  </si>
  <si>
    <t>INVENTARIO  INICIAL</t>
  </si>
  <si>
    <t>MAS</t>
  </si>
  <si>
    <t>CREDITOS</t>
  </si>
  <si>
    <t>INVENTARIO FINAL</t>
  </si>
  <si>
    <t>PERDIDA</t>
  </si>
  <si>
    <t>REMISIONES             O B R A DO R       2 0 2 2</t>
  </si>
  <si>
    <t>DEBE  ZAVALETA</t>
  </si>
  <si>
    <t>REMISIONES            CENTRAL          2 0 2 2</t>
  </si>
  <si>
    <t>FECHA</t>
  </si>
  <si>
    <t>#</t>
  </si>
  <si>
    <t>IMPORTE</t>
  </si>
  <si>
    <t xml:space="preserve">Fecha </t>
  </si>
  <si>
    <t>PAGOS</t>
  </si>
  <si>
    <t xml:space="preserve">S A L D O </t>
  </si>
  <si>
    <t># REMISION</t>
  </si>
  <si>
    <t>05732 D</t>
  </si>
  <si>
    <t>1-ago-2022</t>
  </si>
  <si>
    <t>05838 D</t>
  </si>
  <si>
    <t>06050 D</t>
  </si>
  <si>
    <t>2-ago-2022</t>
  </si>
  <si>
    <t>06125 D</t>
  </si>
  <si>
    <t>4-ago-2022</t>
  </si>
  <si>
    <t>06247 D</t>
  </si>
  <si>
    <t>5-ago-2022</t>
  </si>
  <si>
    <t>06405 D</t>
  </si>
  <si>
    <t>06555 D</t>
  </si>
  <si>
    <t>6-ago-2022</t>
  </si>
  <si>
    <t>06659 D</t>
  </si>
  <si>
    <t>8-ago-2022</t>
  </si>
  <si>
    <t>06756 D</t>
  </si>
  <si>
    <t>9-ago-2022</t>
  </si>
  <si>
    <t>06853 D</t>
  </si>
  <si>
    <t>06967 D</t>
  </si>
  <si>
    <t>10-ago-2022</t>
  </si>
  <si>
    <t>07153 D</t>
  </si>
  <si>
    <t>11-ago-2022</t>
  </si>
  <si>
    <t>07286 D</t>
  </si>
  <si>
    <t>12-ago-2022</t>
  </si>
  <si>
    <t>07347 D</t>
  </si>
  <si>
    <t>13-ago-2022</t>
  </si>
  <si>
    <t>07448 D</t>
  </si>
  <si>
    <t>14-ago-2022</t>
  </si>
  <si>
    <t>07454 D</t>
  </si>
  <si>
    <t>15-ago-2022</t>
  </si>
  <si>
    <t>07613 D</t>
  </si>
  <si>
    <t>07701 D</t>
  </si>
  <si>
    <t>16-ago-2022</t>
  </si>
  <si>
    <t>07764 D</t>
  </si>
  <si>
    <t>17-ago-2022</t>
  </si>
  <si>
    <t>07874 D</t>
  </si>
  <si>
    <t>08009 D</t>
  </si>
  <si>
    <t>18-ago-2022</t>
  </si>
  <si>
    <t>08114 D</t>
  </si>
  <si>
    <t>08149 D</t>
  </si>
  <si>
    <t>19-ago-2022</t>
  </si>
  <si>
    <t>08203 D</t>
  </si>
  <si>
    <t>20-ago-2022</t>
  </si>
  <si>
    <t>08345 D</t>
  </si>
  <si>
    <t>22-ago-2022</t>
  </si>
  <si>
    <t>23-ago-2022</t>
  </si>
  <si>
    <t>24-ago-2022</t>
  </si>
  <si>
    <t>25-ago-2022</t>
  </si>
  <si>
    <t>27-ago-2022</t>
  </si>
  <si>
    <t>28-ago-2022</t>
  </si>
  <si>
    <t xml:space="preserve">CENTRAL </t>
  </si>
  <si>
    <t xml:space="preserve">SALDO X PAGAR </t>
  </si>
  <si>
    <t>05088 D</t>
  </si>
  <si>
    <t>05103 D</t>
  </si>
  <si>
    <t>05201 D</t>
  </si>
  <si>
    <t>05305 D</t>
  </si>
  <si>
    <t>05373 D</t>
  </si>
  <si>
    <t>05493 D</t>
  </si>
  <si>
    <t>05530 D</t>
  </si>
  <si>
    <t>05614 D</t>
  </si>
  <si>
    <t>24-jul-2022</t>
  </si>
  <si>
    <t>25-jul-2022</t>
  </si>
  <si>
    <t>26-jul-2022</t>
  </si>
  <si>
    <t>27-jul-2022</t>
  </si>
  <si>
    <t>28-jul-2022</t>
  </si>
  <si>
    <t>29-jul-2022</t>
  </si>
  <si>
    <t>30-jul-2022</t>
  </si>
  <si>
    <t>AL 28 DE AGOSTO 2022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</si>
</sst>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6">
    <numFmt numFmtId="44" formatCode="_-&quot;$&quot;* #,##0.00_-;\-&quot;$&quot;* #,##0.00_-;_-&quot;$&quot;* &quot;-&quot;??_-;_-@_-"/>
    <numFmt numFmtId="164" formatCode="[$-C0A]dd\-mmm\-yy;@"/>
    <numFmt numFmtId="165" formatCode="[$-C0A]d\-mmm\-yy;@"/>
    <numFmt numFmtId="166" formatCode="&quot;$&quot;#,##0.00"/>
    <numFmt numFmtId="167" formatCode="[$$-80A]#,##0.00;\-[$$-80A]#,##0.00"/>
    <numFmt numFmtId="168" formatCode="[$-C0A]d\-mmm\-yyyy;@"/>
  </numFmts>
  <fonts count="4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u/>
      <sz val="18"/>
      <color rgb="FFC00000"/>
      <name val="Calibri"/>
      <family val="2"/>
      <scheme val="minor"/>
    </font>
    <font>
      <b/>
      <sz val="10"/>
      <color rgb="FF0000FF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4"/>
      <color rgb="FFC00000"/>
      <name val="Calibri"/>
      <family val="2"/>
      <scheme val="minor"/>
    </font>
    <font>
      <b/>
      <sz val="11"/>
      <color rgb="FFC00000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16"/>
      <color theme="5" tint="-0.499984740745262"/>
      <name val="Calibri"/>
      <family val="2"/>
      <scheme val="minor"/>
    </font>
    <font>
      <b/>
      <sz val="14"/>
      <color theme="5" tint="-0.499984740745262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9"/>
      <color theme="5" tint="-0.249977111117893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2"/>
      <color rgb="FF0000FF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4"/>
      <color rgb="FF0000FF"/>
      <name val="Calibri"/>
      <family val="2"/>
      <scheme val="minor"/>
    </font>
    <font>
      <b/>
      <sz val="13"/>
      <color theme="1"/>
      <name val="Calibri"/>
      <family val="2"/>
      <scheme val="minor"/>
    </font>
    <font>
      <b/>
      <sz val="9"/>
      <color rgb="FF0000FF"/>
      <name val="Calibri"/>
      <family val="2"/>
      <scheme val="minor"/>
    </font>
    <font>
      <b/>
      <sz val="13"/>
      <color rgb="FF990033"/>
      <name val="Calibri"/>
      <family val="2"/>
      <scheme val="minor"/>
    </font>
    <font>
      <b/>
      <sz val="8"/>
      <color rgb="FF0000FF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  <font>
      <b/>
      <sz val="11"/>
      <color rgb="FF0000FF"/>
      <name val="Calibri"/>
      <family val="2"/>
      <scheme val="minor"/>
    </font>
    <font>
      <b/>
      <sz val="13"/>
      <color rgb="FF0000FF"/>
      <name val="Calibri"/>
      <family val="2"/>
      <scheme val="minor"/>
    </font>
    <font>
      <b/>
      <sz val="16"/>
      <color rgb="FFFF0000"/>
      <name val="Calibri"/>
      <family val="2"/>
      <scheme val="minor"/>
    </font>
    <font>
      <b/>
      <sz val="8"/>
      <color theme="1"/>
      <name val="Calibri"/>
      <family val="2"/>
      <scheme val="minor"/>
    </font>
    <font>
      <b/>
      <sz val="11"/>
      <color rgb="FF990033"/>
      <name val="Calibri"/>
      <family val="2"/>
      <scheme val="minor"/>
    </font>
    <font>
      <b/>
      <sz val="10"/>
      <color rgb="FFC00000"/>
      <name val="Calibri"/>
      <family val="2"/>
      <scheme val="minor"/>
    </font>
    <font>
      <b/>
      <sz val="12"/>
      <color rgb="FF990099"/>
      <name val="Calibri"/>
      <family val="2"/>
      <scheme val="minor"/>
    </font>
    <font>
      <b/>
      <i/>
      <sz val="12"/>
      <color rgb="FF800000"/>
      <name val="Calibri"/>
      <family val="2"/>
      <scheme val="minor"/>
    </font>
    <font>
      <b/>
      <sz val="13"/>
      <color rgb="FF660066"/>
      <name val="Calibri"/>
      <family val="2"/>
      <scheme val="minor"/>
    </font>
    <font>
      <b/>
      <sz val="12"/>
      <color rgb="FF660033"/>
      <name val="Calibri"/>
      <family val="2"/>
      <scheme val="minor"/>
    </font>
    <font>
      <b/>
      <sz val="11"/>
      <color theme="5" tint="-0.249977111117893"/>
      <name val="Calibri"/>
      <family val="2"/>
      <scheme val="minor"/>
    </font>
    <font>
      <b/>
      <sz val="22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  <font>
      <b/>
      <sz val="9"/>
      <color indexed="81"/>
      <name val="Tahoma"/>
      <family val="2"/>
    </font>
    <font>
      <sz val="9"/>
      <color indexed="81"/>
      <name val="Tahoma"/>
      <family val="2"/>
    </font>
    <font>
      <b/>
      <sz val="12"/>
      <color theme="1"/>
      <name val="Calibri"/>
      <family val="2"/>
    </font>
    <font>
      <b/>
      <i/>
      <u/>
      <sz val="11"/>
      <color theme="1"/>
      <name val="Calibri"/>
      <family val="2"/>
      <scheme val="minor"/>
    </font>
    <font>
      <b/>
      <sz val="11"/>
      <color rgb="FF0000FF"/>
      <name val="Calibri Light"/>
      <family val="1"/>
      <scheme val="major"/>
    </font>
    <font>
      <b/>
      <i/>
      <sz val="12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b/>
      <sz val="14"/>
      <color theme="1"/>
      <name val="Calibri"/>
      <family val="2"/>
    </font>
  </fonts>
  <fills count="16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6600"/>
        <bgColor indexed="64"/>
      </patternFill>
    </fill>
    <fill>
      <patternFill patternType="solid">
        <fgColor rgb="FFFFCCFF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4" tint="0.79998168889431442"/>
        <bgColor theme="4" tint="0.79998168889431442"/>
      </patternFill>
    </fill>
    <fill>
      <patternFill patternType="solid">
        <fgColor rgb="FFCC99FF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rgb="FF66FFCC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rgb="FFCCECFF"/>
        <bgColor indexed="64"/>
      </patternFill>
    </fill>
  </fills>
  <borders count="81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/>
      <right/>
      <top/>
      <bottom style="double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 style="double">
        <color indexed="64"/>
      </top>
      <bottom style="medium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 style="medium">
        <color indexed="64"/>
      </left>
      <right/>
      <top style="medium">
        <color indexed="64"/>
      </top>
      <bottom style="double">
        <color indexed="64"/>
      </bottom>
      <diagonal/>
    </border>
    <border>
      <left/>
      <right style="medium">
        <color indexed="64"/>
      </right>
      <top style="medium">
        <color indexed="64"/>
      </top>
      <bottom style="double">
        <color indexed="64"/>
      </bottom>
      <diagonal/>
    </border>
    <border>
      <left style="double">
        <color indexed="64"/>
      </left>
      <right/>
      <top style="double">
        <color indexed="64"/>
      </top>
      <bottom style="double">
        <color indexed="64"/>
      </bottom>
      <diagonal/>
    </border>
    <border>
      <left/>
      <right style="double">
        <color auto="1"/>
      </right>
      <top style="double">
        <color auto="1"/>
      </top>
      <bottom style="double">
        <color auto="1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thick">
        <color indexed="64"/>
      </left>
      <right style="thick">
        <color indexed="64"/>
      </right>
      <top style="medium">
        <color indexed="64"/>
      </top>
      <bottom style="thin">
        <color indexed="64"/>
      </bottom>
      <diagonal/>
    </border>
    <border>
      <left style="double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double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mediumDashed">
        <color indexed="64"/>
      </right>
      <top/>
      <bottom style="medium">
        <color indexed="64"/>
      </bottom>
      <diagonal/>
    </border>
    <border>
      <left style="double">
        <color indexed="64"/>
      </left>
      <right style="thick">
        <color indexed="64"/>
      </right>
      <top style="thin">
        <color indexed="64"/>
      </top>
      <bottom style="thin">
        <color indexed="64"/>
      </bottom>
      <diagonal/>
    </border>
    <border>
      <left style="thick">
        <color indexed="64"/>
      </left>
      <right style="mediumDashed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mediumDashed">
        <color indexed="64"/>
      </left>
      <right/>
      <top/>
      <bottom/>
      <diagonal/>
    </border>
    <border>
      <left style="thin">
        <color indexed="64"/>
      </left>
      <right style="double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double">
        <color indexed="64"/>
      </right>
      <top style="hair">
        <color indexed="64"/>
      </top>
      <bottom style="hair">
        <color indexed="64"/>
      </bottom>
      <diagonal/>
    </border>
    <border>
      <left style="thick">
        <color indexed="64"/>
      </left>
      <right style="thick">
        <color indexed="64"/>
      </right>
      <top style="medium">
        <color indexed="64"/>
      </top>
      <bottom/>
      <diagonal/>
    </border>
    <border>
      <left style="thick">
        <color indexed="64"/>
      </left>
      <right style="thick">
        <color indexed="64"/>
      </right>
      <top style="thick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ck">
        <color indexed="64"/>
      </left>
      <right style="thick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double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double">
        <color indexed="64"/>
      </left>
      <right style="thick">
        <color indexed="64"/>
      </right>
      <top style="thin">
        <color indexed="64"/>
      </top>
      <bottom/>
      <diagonal/>
    </border>
    <border>
      <left style="thick">
        <color indexed="64"/>
      </left>
      <right style="mediumDashed">
        <color indexed="64"/>
      </right>
      <top style="thin">
        <color indexed="64"/>
      </top>
      <bottom/>
      <diagonal/>
    </border>
    <border>
      <left style="double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ck">
        <color indexed="64"/>
      </left>
      <right style="thick">
        <color indexed="64"/>
      </right>
      <top style="medium">
        <color indexed="64"/>
      </top>
      <bottom style="thick">
        <color indexed="64"/>
      </bottom>
      <diagonal/>
    </border>
    <border>
      <left style="thick">
        <color indexed="64"/>
      </left>
      <right style="thick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ck">
        <color indexed="64"/>
      </right>
      <top/>
      <bottom/>
      <diagonal/>
    </border>
    <border>
      <left style="thick">
        <color indexed="64"/>
      </left>
      <right/>
      <top style="thin">
        <color indexed="64"/>
      </top>
      <bottom style="thick">
        <color indexed="64"/>
      </bottom>
      <diagonal/>
    </border>
    <border>
      <left/>
      <right style="thick">
        <color indexed="64"/>
      </right>
      <top/>
      <bottom style="thick">
        <color indexed="64"/>
      </bottom>
      <diagonal/>
    </border>
    <border>
      <left style="thick">
        <color auto="1"/>
      </left>
      <right style="thick">
        <color auto="1"/>
      </right>
      <top style="medium">
        <color indexed="64"/>
      </top>
      <bottom style="double">
        <color indexed="64"/>
      </bottom>
      <diagonal/>
    </border>
    <border>
      <left style="thick">
        <color auto="1"/>
      </left>
      <right/>
      <top style="medium">
        <color indexed="64"/>
      </top>
      <bottom style="double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/>
      <right/>
      <top style="double">
        <color indexed="64"/>
      </top>
      <bottom style="double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double">
        <color indexed="64"/>
      </left>
      <right style="double">
        <color indexed="64"/>
      </right>
      <top style="double">
        <color indexed="64"/>
      </top>
      <bottom style="double">
        <color indexed="64"/>
      </bottom>
      <diagonal/>
    </border>
    <border>
      <left style="double">
        <color indexed="64"/>
      </left>
      <right style="double">
        <color indexed="64"/>
      </right>
      <top style="double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theme="4" tint="0.39997558519241921"/>
      </left>
      <right/>
      <top style="thin">
        <color theme="4" tint="0.39997558519241921"/>
      </top>
      <bottom style="thin">
        <color theme="4" tint="0.39997558519241921"/>
      </bottom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double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double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double">
        <color indexed="64"/>
      </top>
      <bottom style="medium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45">
    <xf numFmtId="0" fontId="0" fillId="0" borderId="0" xfId="0"/>
    <xf numFmtId="164" fontId="3" fillId="0" borderId="1" xfId="0" applyNumberFormat="1" applyFont="1" applyFill="1" applyBorder="1" applyAlignment="1">
      <alignment horizontal="center" vertical="center" wrapText="1"/>
    </xf>
    <xf numFmtId="0" fontId="4" fillId="0" borderId="2" xfId="0" applyFont="1" applyBorder="1" applyAlignment="1">
      <alignment horizontal="center"/>
    </xf>
    <xf numFmtId="0" fontId="4" fillId="0" borderId="0" xfId="0" applyFont="1" applyAlignment="1">
      <alignment horizontal="center"/>
    </xf>
    <xf numFmtId="44" fontId="2" fillId="0" borderId="0" xfId="1" applyFont="1"/>
    <xf numFmtId="0" fontId="5" fillId="0" borderId="0" xfId="0" applyFont="1" applyFill="1" applyAlignment="1">
      <alignment horizontal="center"/>
    </xf>
    <xf numFmtId="0" fontId="6" fillId="0" borderId="0" xfId="0" applyFont="1" applyFill="1"/>
    <xf numFmtId="44" fontId="2" fillId="0" borderId="0" xfId="1" applyFont="1" applyAlignment="1">
      <alignment horizontal="center"/>
    </xf>
    <xf numFmtId="164" fontId="3" fillId="0" borderId="3" xfId="0" applyNumberFormat="1" applyFont="1" applyFill="1" applyBorder="1" applyAlignment="1">
      <alignment horizontal="center" vertical="center" wrapText="1"/>
    </xf>
    <xf numFmtId="44" fontId="0" fillId="0" borderId="0" xfId="1" applyFont="1"/>
    <xf numFmtId="0" fontId="0" fillId="0" borderId="0" xfId="0" applyFont="1"/>
    <xf numFmtId="44" fontId="1" fillId="0" borderId="0" xfId="1"/>
    <xf numFmtId="0" fontId="3" fillId="0" borderId="0" xfId="0" applyFont="1"/>
    <xf numFmtId="44" fontId="1" fillId="0" borderId="0" xfId="1" applyFill="1"/>
    <xf numFmtId="165" fontId="2" fillId="0" borderId="0" xfId="1" applyNumberFormat="1" applyFont="1" applyFill="1"/>
    <xf numFmtId="0" fontId="0" fillId="0" borderId="0" xfId="0" applyFont="1" applyAlignment="1">
      <alignment horizontal="center"/>
    </xf>
    <xf numFmtId="44" fontId="0" fillId="0" borderId="0" xfId="1" applyFont="1" applyFill="1"/>
    <xf numFmtId="44" fontId="2" fillId="0" borderId="0" xfId="1" applyFont="1" applyFill="1"/>
    <xf numFmtId="44" fontId="7" fillId="0" borderId="0" xfId="1" applyFont="1" applyBorder="1" applyAlignment="1">
      <alignment horizontal="center"/>
    </xf>
    <xf numFmtId="44" fontId="7" fillId="0" borderId="4" xfId="1" applyFont="1" applyBorder="1" applyAlignment="1">
      <alignment horizontal="center"/>
    </xf>
    <xf numFmtId="0" fontId="8" fillId="0" borderId="0" xfId="0" applyFont="1" applyAlignment="1">
      <alignment horizontal="center"/>
    </xf>
    <xf numFmtId="0" fontId="9" fillId="0" borderId="5" xfId="0" applyFont="1" applyBorder="1" applyAlignment="1">
      <alignment vertical="center" wrapText="1"/>
    </xf>
    <xf numFmtId="0" fontId="10" fillId="0" borderId="5" xfId="0" applyFont="1" applyBorder="1" applyAlignment="1">
      <alignment vertical="center" wrapText="1"/>
    </xf>
    <xf numFmtId="0" fontId="11" fillId="2" borderId="6" xfId="0" applyFont="1" applyFill="1" applyBorder="1" applyAlignment="1">
      <alignment horizontal="center" vertical="center" wrapText="1"/>
    </xf>
    <xf numFmtId="165" fontId="2" fillId="0" borderId="0" xfId="1" applyNumberFormat="1" applyFont="1"/>
    <xf numFmtId="44" fontId="3" fillId="0" borderId="0" xfId="1" applyFont="1" applyFill="1" applyAlignment="1">
      <alignment horizontal="center"/>
    </xf>
    <xf numFmtId="44" fontId="3" fillId="0" borderId="0" xfId="1" applyFont="1" applyFill="1"/>
    <xf numFmtId="0" fontId="3" fillId="0" borderId="0" xfId="0" applyFont="1" applyFill="1"/>
    <xf numFmtId="0" fontId="12" fillId="3" borderId="0" xfId="0" applyFont="1" applyFill="1" applyBorder="1" applyAlignment="1">
      <alignment horizontal="center" wrapText="1"/>
    </xf>
    <xf numFmtId="44" fontId="2" fillId="4" borderId="1" xfId="1" applyFont="1" applyFill="1" applyBorder="1" applyAlignment="1">
      <alignment horizontal="center" vertical="center" wrapText="1"/>
    </xf>
    <xf numFmtId="0" fontId="13" fillId="0" borderId="7" xfId="0" applyFont="1" applyBorder="1"/>
    <xf numFmtId="164" fontId="14" fillId="0" borderId="8" xfId="0" applyNumberFormat="1" applyFont="1" applyBorder="1" applyAlignment="1">
      <alignment horizontal="center"/>
    </xf>
    <xf numFmtId="44" fontId="15" fillId="0" borderId="9" xfId="1" applyFont="1" applyBorder="1"/>
    <xf numFmtId="165" fontId="3" fillId="5" borderId="10" xfId="0" applyNumberFormat="1" applyFont="1" applyFill="1" applyBorder="1" applyAlignment="1">
      <alignment horizontal="left"/>
    </xf>
    <xf numFmtId="0" fontId="16" fillId="0" borderId="11" xfId="0" applyFont="1" applyBorder="1" applyAlignment="1">
      <alignment horizontal="center"/>
    </xf>
    <xf numFmtId="0" fontId="16" fillId="0" borderId="12" xfId="0" applyFont="1" applyBorder="1" applyAlignment="1">
      <alignment horizontal="center"/>
    </xf>
    <xf numFmtId="0" fontId="17" fillId="0" borderId="13" xfId="0" applyFont="1" applyBorder="1" applyAlignment="1">
      <alignment horizontal="center"/>
    </xf>
    <xf numFmtId="0" fontId="17" fillId="0" borderId="14" xfId="0" applyFont="1" applyBorder="1" applyAlignment="1">
      <alignment horizontal="center"/>
    </xf>
    <xf numFmtId="165" fontId="16" fillId="0" borderId="9" xfId="0" applyNumberFormat="1" applyFont="1" applyBorder="1"/>
    <xf numFmtId="0" fontId="16" fillId="0" borderId="9" xfId="0" applyFont="1" applyBorder="1" applyAlignment="1">
      <alignment horizontal="center"/>
    </xf>
    <xf numFmtId="44" fontId="16" fillId="0" borderId="9" xfId="1" applyFont="1" applyBorder="1"/>
    <xf numFmtId="44" fontId="18" fillId="6" borderId="0" xfId="1" applyFont="1" applyFill="1" applyAlignment="1">
      <alignment horizontal="center"/>
    </xf>
    <xf numFmtId="44" fontId="18" fillId="6" borderId="15" xfId="1" applyFont="1" applyFill="1" applyBorder="1" applyAlignment="1">
      <alignment horizontal="center"/>
    </xf>
    <xf numFmtId="0" fontId="12" fillId="3" borderId="5" xfId="0" applyFont="1" applyFill="1" applyBorder="1" applyAlignment="1">
      <alignment horizontal="center" wrapText="1"/>
    </xf>
    <xf numFmtId="0" fontId="2" fillId="5" borderId="16" xfId="0" applyFont="1" applyFill="1" applyBorder="1" applyAlignment="1">
      <alignment horizontal="center" wrapText="1"/>
    </xf>
    <xf numFmtId="44" fontId="2" fillId="4" borderId="17" xfId="1" applyFont="1" applyFill="1" applyBorder="1" applyAlignment="1">
      <alignment horizontal="center" vertical="center" wrapText="1"/>
    </xf>
    <xf numFmtId="16" fontId="0" fillId="0" borderId="0" xfId="0" applyNumberFormat="1"/>
    <xf numFmtId="164" fontId="2" fillId="0" borderId="18" xfId="0" applyNumberFormat="1" applyFont="1" applyFill="1" applyBorder="1" applyAlignment="1">
      <alignment horizontal="center"/>
    </xf>
    <xf numFmtId="44" fontId="2" fillId="0" borderId="19" xfId="1" applyFont="1" applyFill="1" applyBorder="1"/>
    <xf numFmtId="166" fontId="19" fillId="0" borderId="10" xfId="0" applyNumberFormat="1" applyFont="1" applyFill="1" applyBorder="1" applyAlignment="1">
      <alignment horizontal="left"/>
    </xf>
    <xf numFmtId="15" fontId="2" fillId="0" borderId="20" xfId="0" applyNumberFormat="1" applyFont="1" applyFill="1" applyBorder="1"/>
    <xf numFmtId="44" fontId="2" fillId="0" borderId="21" xfId="1" applyFont="1" applyFill="1" applyBorder="1"/>
    <xf numFmtId="0" fontId="0" fillId="0" borderId="0" xfId="0" applyFont="1" applyFill="1"/>
    <xf numFmtId="15" fontId="2" fillId="0" borderId="22" xfId="0" applyNumberFormat="1" applyFont="1" applyFill="1" applyBorder="1"/>
    <xf numFmtId="44" fontId="2" fillId="0" borderId="23" xfId="1" applyFont="1" applyFill="1" applyBorder="1"/>
    <xf numFmtId="165" fontId="2" fillId="0" borderId="0" xfId="1" applyNumberFormat="1" applyFont="1" applyFill="1" applyAlignment="1">
      <alignment horizontal="center"/>
    </xf>
    <xf numFmtId="0" fontId="2" fillId="0" borderId="0" xfId="0" applyFont="1" applyFill="1" applyAlignment="1">
      <alignment horizontal="center"/>
    </xf>
    <xf numFmtId="44" fontId="20" fillId="0" borderId="24" xfId="1" applyFont="1" applyFill="1" applyBorder="1"/>
    <xf numFmtId="44" fontId="2" fillId="0" borderId="25" xfId="1" applyFont="1" applyFill="1" applyBorder="1"/>
    <xf numFmtId="0" fontId="15" fillId="0" borderId="0" xfId="0" applyFont="1" applyFill="1" applyAlignment="1">
      <alignment horizontal="center"/>
    </xf>
    <xf numFmtId="44" fontId="2" fillId="0" borderId="0" xfId="1" applyFont="1" applyFill="1" applyBorder="1"/>
    <xf numFmtId="44" fontId="3" fillId="0" borderId="26" xfId="1" applyFont="1" applyFill="1" applyBorder="1"/>
    <xf numFmtId="44" fontId="2" fillId="0" borderId="27" xfId="1" applyFont="1" applyFill="1" applyBorder="1" applyAlignment="1">
      <alignment horizontal="center"/>
    </xf>
    <xf numFmtId="166" fontId="21" fillId="0" borderId="10" xfId="0" applyNumberFormat="1" applyFont="1" applyFill="1" applyBorder="1"/>
    <xf numFmtId="0" fontId="2" fillId="0" borderId="28" xfId="0" applyFont="1" applyFill="1" applyBorder="1" applyAlignment="1">
      <alignment horizontal="center"/>
    </xf>
    <xf numFmtId="44" fontId="2" fillId="0" borderId="26" xfId="1" applyFont="1" applyFill="1" applyBorder="1"/>
    <xf numFmtId="44" fontId="2" fillId="0" borderId="29" xfId="1" applyFont="1" applyFill="1" applyBorder="1" applyAlignment="1">
      <alignment horizontal="center"/>
    </xf>
    <xf numFmtId="166" fontId="5" fillId="0" borderId="10" xfId="0" applyNumberFormat="1" applyFont="1" applyFill="1" applyBorder="1"/>
    <xf numFmtId="44" fontId="2" fillId="4" borderId="29" xfId="1" applyFont="1" applyFill="1" applyBorder="1" applyAlignment="1">
      <alignment horizontal="center"/>
    </xf>
    <xf numFmtId="166" fontId="19" fillId="0" borderId="10" xfId="0" applyNumberFormat="1" applyFont="1" applyFill="1" applyBorder="1"/>
    <xf numFmtId="165" fontId="22" fillId="0" borderId="0" xfId="1" applyNumberFormat="1" applyFont="1" applyFill="1" applyAlignment="1">
      <alignment horizontal="center"/>
    </xf>
    <xf numFmtId="16" fontId="2" fillId="0" borderId="28" xfId="0" applyNumberFormat="1" applyFont="1" applyFill="1" applyBorder="1" applyAlignment="1">
      <alignment horizontal="center"/>
    </xf>
    <xf numFmtId="165" fontId="22" fillId="0" borderId="30" xfId="0" applyNumberFormat="1" applyFont="1" applyFill="1" applyBorder="1" applyAlignment="1">
      <alignment horizontal="center"/>
    </xf>
    <xf numFmtId="44" fontId="2" fillId="0" borderId="26" xfId="1" applyFont="1" applyFill="1" applyBorder="1" applyAlignment="1">
      <alignment horizontal="right"/>
    </xf>
    <xf numFmtId="16" fontId="22" fillId="0" borderId="28" xfId="0" applyNumberFormat="1" applyFont="1" applyFill="1" applyBorder="1" applyAlignment="1">
      <alignment horizontal="center"/>
    </xf>
    <xf numFmtId="0" fontId="23" fillId="0" borderId="28" xfId="0" applyFont="1" applyFill="1" applyBorder="1" applyAlignment="1">
      <alignment horizontal="center" wrapText="1"/>
    </xf>
    <xf numFmtId="0" fontId="21" fillId="0" borderId="0" xfId="0" applyFont="1" applyFill="1" applyAlignment="1">
      <alignment horizontal="center"/>
    </xf>
    <xf numFmtId="16" fontId="22" fillId="0" borderId="30" xfId="0" applyNumberFormat="1" applyFont="1" applyFill="1" applyBorder="1" applyAlignment="1">
      <alignment horizontal="center"/>
    </xf>
    <xf numFmtId="0" fontId="23" fillId="0" borderId="31" xfId="0" applyFont="1" applyFill="1" applyBorder="1" applyAlignment="1">
      <alignment horizontal="center" wrapText="1"/>
    </xf>
    <xf numFmtId="44" fontId="2" fillId="0" borderId="32" xfId="1" applyFont="1" applyFill="1" applyBorder="1"/>
    <xf numFmtId="165" fontId="2" fillId="0" borderId="30" xfId="0" applyNumberFormat="1" applyFont="1" applyFill="1" applyBorder="1" applyAlignment="1">
      <alignment horizontal="center"/>
    </xf>
    <xf numFmtId="16" fontId="2" fillId="0" borderId="30" xfId="0" applyNumberFormat="1" applyFont="1" applyFill="1" applyBorder="1" applyAlignment="1">
      <alignment horizontal="center"/>
    </xf>
    <xf numFmtId="44" fontId="2" fillId="0" borderId="32" xfId="1" applyFont="1" applyFill="1" applyBorder="1" applyAlignment="1">
      <alignment horizontal="right"/>
    </xf>
    <xf numFmtId="165" fontId="2" fillId="0" borderId="33" xfId="1" applyNumberFormat="1" applyFont="1" applyFill="1" applyBorder="1" applyAlignment="1">
      <alignment horizontal="center"/>
    </xf>
    <xf numFmtId="0" fontId="2" fillId="0" borderId="30" xfId="0" applyFont="1" applyFill="1" applyBorder="1" applyAlignment="1">
      <alignment horizontal="center"/>
    </xf>
    <xf numFmtId="165" fontId="2" fillId="0" borderId="7" xfId="0" applyNumberFormat="1" applyFont="1" applyFill="1" applyBorder="1" applyAlignment="1">
      <alignment horizontal="center"/>
    </xf>
    <xf numFmtId="0" fontId="22" fillId="0" borderId="30" xfId="0" applyFont="1" applyFill="1" applyBorder="1" applyAlignment="1">
      <alignment horizontal="center"/>
    </xf>
    <xf numFmtId="44" fontId="2" fillId="0" borderId="34" xfId="1" applyFont="1" applyFill="1" applyBorder="1" applyAlignment="1">
      <alignment horizontal="right"/>
    </xf>
    <xf numFmtId="44" fontId="2" fillId="0" borderId="28" xfId="1" applyFont="1" applyFill="1" applyBorder="1" applyAlignment="1">
      <alignment horizontal="right"/>
    </xf>
    <xf numFmtId="44" fontId="2" fillId="0" borderId="35" xfId="1" applyFont="1" applyFill="1" applyBorder="1"/>
    <xf numFmtId="0" fontId="3" fillId="0" borderId="30" xfId="0" applyFont="1" applyFill="1" applyBorder="1" applyAlignment="1">
      <alignment horizontal="center"/>
    </xf>
    <xf numFmtId="44" fontId="3" fillId="0" borderId="26" xfId="1" applyFont="1" applyFill="1" applyBorder="1" applyAlignment="1">
      <alignment horizontal="right"/>
    </xf>
    <xf numFmtId="165" fontId="22" fillId="0" borderId="28" xfId="1" applyNumberFormat="1" applyFont="1" applyFill="1" applyBorder="1" applyAlignment="1">
      <alignment horizontal="left"/>
    </xf>
    <xf numFmtId="0" fontId="22" fillId="0" borderId="28" xfId="0" applyFont="1" applyFill="1" applyBorder="1" applyAlignment="1">
      <alignment horizontal="center"/>
    </xf>
    <xf numFmtId="165" fontId="2" fillId="0" borderId="28" xfId="1" applyNumberFormat="1" applyFont="1" applyFill="1" applyBorder="1" applyAlignment="1">
      <alignment horizontal="center"/>
    </xf>
    <xf numFmtId="0" fontId="3" fillId="0" borderId="28" xfId="0" applyFont="1" applyFill="1" applyBorder="1" applyAlignment="1">
      <alignment horizontal="center"/>
    </xf>
    <xf numFmtId="166" fontId="19" fillId="0" borderId="36" xfId="0" applyNumberFormat="1" applyFont="1" applyFill="1" applyBorder="1"/>
    <xf numFmtId="165" fontId="2" fillId="0" borderId="28" xfId="1" applyNumberFormat="1" applyFont="1" applyFill="1" applyBorder="1" applyAlignment="1">
      <alignment horizontal="left"/>
    </xf>
    <xf numFmtId="16" fontId="2" fillId="0" borderId="31" xfId="0" applyNumberFormat="1" applyFont="1" applyFill="1" applyBorder="1" applyAlignment="1">
      <alignment horizontal="center"/>
    </xf>
    <xf numFmtId="166" fontId="5" fillId="0" borderId="28" xfId="0" applyNumberFormat="1" applyFont="1" applyFill="1" applyBorder="1"/>
    <xf numFmtId="0" fontId="23" fillId="0" borderId="28" xfId="0" applyFont="1" applyFill="1" applyBorder="1" applyAlignment="1">
      <alignment horizontal="left" wrapText="1"/>
    </xf>
    <xf numFmtId="166" fontId="19" fillId="0" borderId="28" xfId="0" applyNumberFormat="1" applyFont="1" applyFill="1" applyBorder="1"/>
    <xf numFmtId="166" fontId="24" fillId="0" borderId="28" xfId="0" applyNumberFormat="1" applyFont="1" applyFill="1" applyBorder="1"/>
    <xf numFmtId="44" fontId="2" fillId="0" borderId="28" xfId="1" applyFont="1" applyFill="1" applyBorder="1"/>
    <xf numFmtId="0" fontId="2" fillId="7" borderId="28" xfId="0" applyFont="1" applyFill="1" applyBorder="1" applyAlignment="1"/>
    <xf numFmtId="44" fontId="2" fillId="0" borderId="37" xfId="1" applyFont="1" applyFill="1" applyBorder="1"/>
    <xf numFmtId="165" fontId="2" fillId="0" borderId="7" xfId="1" applyNumberFormat="1" applyFont="1" applyFill="1" applyBorder="1" applyAlignment="1">
      <alignment horizontal="center"/>
    </xf>
    <xf numFmtId="0" fontId="2" fillId="7" borderId="30" xfId="0" applyFont="1" applyFill="1" applyBorder="1" applyAlignment="1"/>
    <xf numFmtId="44" fontId="2" fillId="0" borderId="34" xfId="1" applyFont="1" applyFill="1" applyBorder="1"/>
    <xf numFmtId="44" fontId="2" fillId="0" borderId="38" xfId="1" applyFont="1" applyFill="1" applyBorder="1"/>
    <xf numFmtId="166" fontId="24" fillId="0" borderId="39" xfId="0" applyNumberFormat="1" applyFont="1" applyFill="1" applyBorder="1"/>
    <xf numFmtId="0" fontId="1" fillId="0" borderId="0" xfId="0" applyFont="1" applyFill="1"/>
    <xf numFmtId="44" fontId="2" fillId="0" borderId="40" xfId="1" applyFont="1" applyFill="1" applyBorder="1"/>
    <xf numFmtId="166" fontId="5" fillId="0" borderId="39" xfId="0" applyNumberFormat="1" applyFont="1" applyFill="1" applyBorder="1"/>
    <xf numFmtId="0" fontId="2" fillId="0" borderId="28" xfId="0" applyFont="1" applyFill="1" applyBorder="1" applyAlignment="1">
      <alignment horizontal="center" wrapText="1"/>
    </xf>
    <xf numFmtId="166" fontId="15" fillId="0" borderId="39" xfId="0" applyNumberFormat="1" applyFont="1" applyFill="1" applyBorder="1"/>
    <xf numFmtId="44" fontId="2" fillId="0" borderId="41" xfId="1" applyFont="1" applyFill="1" applyBorder="1" applyAlignment="1">
      <alignment horizontal="center"/>
    </xf>
    <xf numFmtId="44" fontId="2" fillId="0" borderId="42" xfId="1" applyFont="1" applyFill="1" applyBorder="1"/>
    <xf numFmtId="44" fontId="3" fillId="0" borderId="28" xfId="1" applyFont="1" applyFill="1" applyBorder="1"/>
    <xf numFmtId="166" fontId="25" fillId="0" borderId="39" xfId="0" applyNumberFormat="1" applyFont="1" applyFill="1" applyBorder="1"/>
    <xf numFmtId="0" fontId="25" fillId="0" borderId="41" xfId="0" applyFont="1" applyFill="1" applyBorder="1" applyAlignment="1">
      <alignment horizontal="center"/>
    </xf>
    <xf numFmtId="15" fontId="2" fillId="0" borderId="28" xfId="0" applyNumberFormat="1" applyFont="1" applyFill="1" applyBorder="1"/>
    <xf numFmtId="44" fontId="20" fillId="0" borderId="43" xfId="1" applyFont="1" applyFill="1" applyBorder="1"/>
    <xf numFmtId="44" fontId="2" fillId="0" borderId="44" xfId="1" applyFont="1" applyFill="1" applyBorder="1"/>
    <xf numFmtId="166" fontId="25" fillId="0" borderId="0" xfId="0" applyNumberFormat="1" applyFont="1" applyFill="1" applyBorder="1"/>
    <xf numFmtId="15" fontId="2" fillId="0" borderId="45" xfId="0" applyNumberFormat="1" applyFont="1" applyFill="1" applyBorder="1"/>
    <xf numFmtId="0" fontId="25" fillId="0" borderId="0" xfId="0" applyFont="1" applyFill="1" applyBorder="1" applyAlignment="1">
      <alignment horizontal="center"/>
    </xf>
    <xf numFmtId="15" fontId="2" fillId="0" borderId="0" xfId="0" applyNumberFormat="1" applyFont="1" applyFill="1" applyBorder="1"/>
    <xf numFmtId="44" fontId="2" fillId="0" borderId="5" xfId="1" applyFont="1" applyFill="1" applyBorder="1"/>
    <xf numFmtId="0" fontId="22" fillId="0" borderId="28" xfId="0" applyFont="1" applyFill="1" applyBorder="1" applyAlignment="1">
      <alignment horizontal="left"/>
    </xf>
    <xf numFmtId="44" fontId="20" fillId="5" borderId="46" xfId="1" applyFont="1" applyFill="1" applyBorder="1" applyAlignment="1">
      <alignment horizontal="center" vertical="center"/>
    </xf>
    <xf numFmtId="44" fontId="2" fillId="0" borderId="15" xfId="1" applyFont="1" applyFill="1" applyBorder="1"/>
    <xf numFmtId="44" fontId="26" fillId="7" borderId="1" xfId="1" applyFont="1" applyFill="1" applyBorder="1" applyAlignment="1">
      <alignment horizontal="center" vertical="center"/>
    </xf>
    <xf numFmtId="0" fontId="3" fillId="0" borderId="30" xfId="0" applyFont="1" applyFill="1" applyBorder="1" applyAlignment="1">
      <alignment horizontal="left"/>
    </xf>
    <xf numFmtId="44" fontId="20" fillId="5" borderId="47" xfId="1" applyFont="1" applyFill="1" applyBorder="1" applyAlignment="1">
      <alignment horizontal="center" vertical="center"/>
    </xf>
    <xf numFmtId="44" fontId="26" fillId="7" borderId="3" xfId="1" applyFont="1" applyFill="1" applyBorder="1" applyAlignment="1">
      <alignment horizontal="center" vertical="center"/>
    </xf>
    <xf numFmtId="44" fontId="18" fillId="0" borderId="0" xfId="1" applyFont="1" applyFill="1" applyBorder="1" applyAlignment="1">
      <alignment horizontal="center" vertical="center"/>
    </xf>
    <xf numFmtId="166" fontId="15" fillId="0" borderId="0" xfId="0" applyNumberFormat="1" applyFont="1" applyFill="1" applyBorder="1"/>
    <xf numFmtId="0" fontId="23" fillId="0" borderId="28" xfId="0" applyFont="1" applyFill="1" applyBorder="1" applyAlignment="1">
      <alignment horizontal="center"/>
    </xf>
    <xf numFmtId="166" fontId="18" fillId="8" borderId="7" xfId="1" applyNumberFormat="1" applyFont="1" applyFill="1" applyBorder="1" applyAlignment="1">
      <alignment horizontal="center" vertical="center"/>
    </xf>
    <xf numFmtId="166" fontId="18" fillId="8" borderId="48" xfId="1" applyNumberFormat="1" applyFont="1" applyFill="1" applyBorder="1" applyAlignment="1">
      <alignment horizontal="center" vertical="center"/>
    </xf>
    <xf numFmtId="165" fontId="2" fillId="0" borderId="22" xfId="1" applyNumberFormat="1" applyFont="1" applyFill="1" applyBorder="1" applyAlignment="1">
      <alignment horizontal="center"/>
    </xf>
    <xf numFmtId="44" fontId="2" fillId="0" borderId="49" xfId="1" applyFont="1" applyFill="1" applyBorder="1"/>
    <xf numFmtId="44" fontId="2" fillId="0" borderId="50" xfId="1" applyFont="1" applyFill="1" applyBorder="1"/>
    <xf numFmtId="0" fontId="27" fillId="0" borderId="28" xfId="0" applyFont="1" applyFill="1" applyBorder="1" applyAlignment="1">
      <alignment horizontal="left"/>
    </xf>
    <xf numFmtId="165" fontId="28" fillId="0" borderId="22" xfId="1" applyNumberFormat="1" applyFont="1" applyFill="1" applyBorder="1" applyAlignment="1">
      <alignment horizontal="center"/>
    </xf>
    <xf numFmtId="0" fontId="28" fillId="0" borderId="28" xfId="0" applyFont="1" applyFill="1" applyBorder="1" applyAlignment="1">
      <alignment horizontal="center"/>
    </xf>
    <xf numFmtId="44" fontId="28" fillId="0" borderId="28" xfId="1" applyFont="1" applyFill="1" applyBorder="1"/>
    <xf numFmtId="165" fontId="2" fillId="0" borderId="22" xfId="0" applyNumberFormat="1" applyFont="1" applyFill="1" applyBorder="1" applyAlignment="1">
      <alignment horizontal="center"/>
    </xf>
    <xf numFmtId="0" fontId="29" fillId="0" borderId="28" xfId="0" applyFont="1" applyFill="1" applyBorder="1" applyAlignment="1">
      <alignment horizontal="center"/>
    </xf>
    <xf numFmtId="164" fontId="2" fillId="0" borderId="18" xfId="0" applyNumberFormat="1" applyFont="1" applyBorder="1" applyAlignment="1">
      <alignment horizontal="center"/>
    </xf>
    <xf numFmtId="166" fontId="24" fillId="0" borderId="0" xfId="0" applyNumberFormat="1" applyFont="1" applyAlignment="1">
      <alignment horizontal="left"/>
    </xf>
    <xf numFmtId="15" fontId="2" fillId="0" borderId="45" xfId="0" applyNumberFormat="1" applyFont="1" applyBorder="1"/>
    <xf numFmtId="44" fontId="2" fillId="0" borderId="51" xfId="1" applyFont="1" applyFill="1" applyBorder="1"/>
    <xf numFmtId="15" fontId="2" fillId="0" borderId="33" xfId="0" applyNumberFormat="1" applyFont="1" applyBorder="1"/>
    <xf numFmtId="165" fontId="22" fillId="0" borderId="28" xfId="1" applyNumberFormat="1" applyFont="1" applyFill="1" applyBorder="1" applyAlignment="1">
      <alignment horizontal="center"/>
    </xf>
    <xf numFmtId="164" fontId="2" fillId="0" borderId="52" xfId="0" applyNumberFormat="1" applyFont="1" applyBorder="1" applyAlignment="1">
      <alignment horizontal="center"/>
    </xf>
    <xf numFmtId="44" fontId="2" fillId="0" borderId="53" xfId="1" applyFont="1" applyFill="1" applyBorder="1"/>
    <xf numFmtId="15" fontId="2" fillId="0" borderId="16" xfId="0" applyNumberFormat="1" applyFont="1" applyBorder="1"/>
    <xf numFmtId="15" fontId="2" fillId="0" borderId="0" xfId="0" applyNumberFormat="1" applyFont="1" applyBorder="1"/>
    <xf numFmtId="165" fontId="22" fillId="0" borderId="0" xfId="1" applyNumberFormat="1" applyFont="1" applyFill="1" applyBorder="1" applyAlignment="1">
      <alignment horizontal="center"/>
    </xf>
    <xf numFmtId="0" fontId="23" fillId="0" borderId="0" xfId="0" applyFont="1" applyFill="1" applyAlignment="1">
      <alignment horizontal="center"/>
    </xf>
    <xf numFmtId="164" fontId="2" fillId="0" borderId="54" xfId="0" applyNumberFormat="1" applyFont="1" applyBorder="1" applyAlignment="1">
      <alignment horizontal="center"/>
    </xf>
    <xf numFmtId="44" fontId="15" fillId="0" borderId="55" xfId="1" applyFont="1" applyBorder="1"/>
    <xf numFmtId="0" fontId="0" fillId="0" borderId="56" xfId="0" applyBorder="1"/>
    <xf numFmtId="0" fontId="2" fillId="0" borderId="56" xfId="0" applyFont="1" applyBorder="1" applyAlignment="1">
      <alignment horizontal="center"/>
    </xf>
    <xf numFmtId="44" fontId="30" fillId="0" borderId="56" xfId="1" applyFont="1" applyBorder="1"/>
    <xf numFmtId="0" fontId="0" fillId="0" borderId="56" xfId="0" applyFont="1" applyBorder="1"/>
    <xf numFmtId="44" fontId="2" fillId="0" borderId="57" xfId="1" applyFont="1" applyBorder="1"/>
    <xf numFmtId="165" fontId="2" fillId="0" borderId="0" xfId="1" applyNumberFormat="1" applyFont="1" applyBorder="1"/>
    <xf numFmtId="166" fontId="2" fillId="0" borderId="58" xfId="0" applyNumberFormat="1" applyFont="1" applyBorder="1" applyAlignment="1">
      <alignment horizontal="center"/>
    </xf>
    <xf numFmtId="44" fontId="2" fillId="0" borderId="59" xfId="1" applyFont="1" applyBorder="1"/>
    <xf numFmtId="44" fontId="3" fillId="0" borderId="0" xfId="1" applyFont="1"/>
    <xf numFmtId="164" fontId="0" fillId="0" borderId="0" xfId="0" applyNumberFormat="1" applyFont="1" applyAlignment="1">
      <alignment horizontal="center"/>
    </xf>
    <xf numFmtId="0" fontId="2" fillId="0" borderId="0" xfId="0" applyFont="1"/>
    <xf numFmtId="164" fontId="23" fillId="0" borderId="0" xfId="0" applyNumberFormat="1" applyFont="1" applyAlignment="1">
      <alignment horizontal="center"/>
    </xf>
    <xf numFmtId="166" fontId="15" fillId="0" borderId="26" xfId="0" applyNumberFormat="1" applyFont="1" applyBorder="1" applyAlignment="1">
      <alignment horizontal="center" vertical="center" wrapText="1"/>
    </xf>
    <xf numFmtId="166" fontId="15" fillId="0" borderId="60" xfId="0" applyNumberFormat="1" applyFont="1" applyBorder="1" applyAlignment="1">
      <alignment horizontal="center" vertical="center" wrapText="1"/>
    </xf>
    <xf numFmtId="165" fontId="3" fillId="0" borderId="60" xfId="0" applyNumberFormat="1" applyFont="1" applyBorder="1" applyAlignment="1">
      <alignment horizontal="center" vertical="center" wrapText="1"/>
    </xf>
    <xf numFmtId="166" fontId="3" fillId="0" borderId="60" xfId="0" applyNumberFormat="1" applyFont="1" applyBorder="1" applyAlignment="1">
      <alignment horizontal="center"/>
    </xf>
    <xf numFmtId="0" fontId="3" fillId="0" borderId="60" xfId="0" applyFont="1" applyBorder="1" applyAlignment="1">
      <alignment horizontal="center"/>
    </xf>
    <xf numFmtId="167" fontId="16" fillId="0" borderId="0" xfId="1" applyNumberFormat="1" applyFont="1" applyFill="1" applyBorder="1" applyAlignment="1">
      <alignment vertical="center"/>
    </xf>
    <xf numFmtId="166" fontId="15" fillId="0" borderId="0" xfId="0" applyNumberFormat="1" applyFont="1" applyAlignment="1">
      <alignment horizontal="center" vertical="center" wrapText="1"/>
    </xf>
    <xf numFmtId="44" fontId="3" fillId="0" borderId="31" xfId="1" applyFont="1" applyBorder="1"/>
    <xf numFmtId="44" fontId="15" fillId="0" borderId="0" xfId="1" applyFont="1" applyAlignment="1">
      <alignment horizontal="center" vertical="center" wrapText="1"/>
    </xf>
    <xf numFmtId="165" fontId="3" fillId="0" borderId="0" xfId="1" applyNumberFormat="1" applyFont="1" applyAlignment="1">
      <alignment horizontal="center" vertical="center" wrapText="1"/>
    </xf>
    <xf numFmtId="166" fontId="15" fillId="0" borderId="28" xfId="0" applyNumberFormat="1" applyFont="1" applyBorder="1" applyAlignment="1">
      <alignment horizontal="center" vertical="center" wrapText="1"/>
    </xf>
    <xf numFmtId="44" fontId="15" fillId="0" borderId="26" xfId="1" applyFont="1" applyBorder="1" applyAlignment="1">
      <alignment horizontal="center" vertical="center" wrapText="1"/>
    </xf>
    <xf numFmtId="44" fontId="15" fillId="0" borderId="60" xfId="1" applyFont="1" applyBorder="1" applyAlignment="1">
      <alignment horizontal="center" vertical="center" wrapText="1"/>
    </xf>
    <xf numFmtId="44" fontId="16" fillId="0" borderId="60" xfId="1" applyFont="1" applyBorder="1" applyAlignment="1">
      <alignment horizontal="center"/>
    </xf>
    <xf numFmtId="44" fontId="18" fillId="0" borderId="0" xfId="1" applyFont="1" applyBorder="1" applyAlignment="1">
      <alignment vertical="center"/>
    </xf>
    <xf numFmtId="44" fontId="5" fillId="0" borderId="0" xfId="1" applyFont="1" applyFill="1" applyBorder="1" applyAlignment="1">
      <alignment horizontal="center" vertical="center"/>
    </xf>
    <xf numFmtId="0" fontId="31" fillId="0" borderId="28" xfId="0" applyFont="1" applyBorder="1" applyAlignment="1">
      <alignment horizontal="left"/>
    </xf>
    <xf numFmtId="0" fontId="2" fillId="0" borderId="28" xfId="0" applyFont="1" applyBorder="1"/>
    <xf numFmtId="44" fontId="3" fillId="0" borderId="61" xfId="1" applyFont="1" applyBorder="1"/>
    <xf numFmtId="0" fontId="3" fillId="0" borderId="0" xfId="0" applyFont="1" applyAlignment="1">
      <alignment vertical="center"/>
    </xf>
    <xf numFmtId="165" fontId="3" fillId="0" borderId="0" xfId="0" applyNumberFormat="1" applyFont="1" applyAlignment="1">
      <alignment vertical="center"/>
    </xf>
    <xf numFmtId="166" fontId="16" fillId="0" borderId="0" xfId="0" applyNumberFormat="1" applyFont="1" applyAlignment="1">
      <alignment horizontal="center"/>
    </xf>
    <xf numFmtId="44" fontId="16" fillId="0" borderId="0" xfId="1" applyFont="1"/>
    <xf numFmtId="16" fontId="0" fillId="0" borderId="0" xfId="0" applyNumberFormat="1" applyFont="1"/>
    <xf numFmtId="0" fontId="2" fillId="0" borderId="26" xfId="0" applyFont="1" applyBorder="1" applyAlignment="1">
      <alignment horizontal="left"/>
    </xf>
    <xf numFmtId="165" fontId="3" fillId="0" borderId="39" xfId="0" applyNumberFormat="1" applyFont="1" applyBorder="1" applyAlignment="1">
      <alignment vertical="center"/>
    </xf>
    <xf numFmtId="44" fontId="16" fillId="0" borderId="26" xfId="1" applyFont="1" applyBorder="1" applyAlignment="1">
      <alignment horizontal="center"/>
    </xf>
    <xf numFmtId="0" fontId="2" fillId="0" borderId="0" xfId="0" applyFont="1" applyAlignment="1">
      <alignment horizontal="right"/>
    </xf>
    <xf numFmtId="168" fontId="32" fillId="0" borderId="26" xfId="1" applyNumberFormat="1" applyFont="1" applyBorder="1"/>
    <xf numFmtId="0" fontId="33" fillId="0" borderId="60" xfId="0" applyFont="1" applyBorder="1" applyAlignment="1">
      <alignment horizontal="center"/>
    </xf>
    <xf numFmtId="0" fontId="33" fillId="0" borderId="39" xfId="0" applyFont="1" applyBorder="1" applyAlignment="1">
      <alignment horizontal="center"/>
    </xf>
    <xf numFmtId="44" fontId="33" fillId="0" borderId="5" xfId="1" applyFont="1" applyBorder="1"/>
    <xf numFmtId="44" fontId="16" fillId="8" borderId="13" xfId="1" applyFont="1" applyFill="1" applyBorder="1" applyAlignment="1">
      <alignment horizontal="center"/>
    </xf>
    <xf numFmtId="44" fontId="16" fillId="8" borderId="62" xfId="1" applyFont="1" applyFill="1" applyBorder="1" applyAlignment="1">
      <alignment horizontal="center"/>
    </xf>
    <xf numFmtId="166" fontId="16" fillId="8" borderId="62" xfId="1" applyNumberFormat="1" applyFont="1" applyFill="1" applyBorder="1" applyAlignment="1">
      <alignment horizontal="center"/>
    </xf>
    <xf numFmtId="44" fontId="34" fillId="0" borderId="0" xfId="1" applyFont="1"/>
    <xf numFmtId="0" fontId="34" fillId="0" borderId="0" xfId="0" applyFont="1" applyAlignment="1">
      <alignment horizontal="center"/>
    </xf>
    <xf numFmtId="44" fontId="25" fillId="0" borderId="0" xfId="1" applyFont="1"/>
    <xf numFmtId="165" fontId="2" fillId="0" borderId="0" xfId="0" applyNumberFormat="1" applyFont="1" applyAlignment="1">
      <alignment horizontal="center"/>
    </xf>
    <xf numFmtId="44" fontId="2" fillId="0" borderId="0" xfId="1" applyFont="1" applyFill="1" applyBorder="1" applyAlignment="1"/>
    <xf numFmtId="44" fontId="35" fillId="0" borderId="0" xfId="1" applyFont="1" applyFill="1" applyBorder="1" applyAlignment="1">
      <alignment horizontal="center" vertical="center"/>
    </xf>
    <xf numFmtId="44" fontId="35" fillId="0" borderId="0" xfId="1" applyFont="1" applyFill="1" applyBorder="1" applyAlignment="1">
      <alignment vertical="center"/>
    </xf>
    <xf numFmtId="164" fontId="2" fillId="0" borderId="0" xfId="0" applyNumberFormat="1" applyFont="1" applyAlignment="1">
      <alignment horizontal="left"/>
    </xf>
    <xf numFmtId="0" fontId="15" fillId="0" borderId="0" xfId="0" applyFont="1"/>
    <xf numFmtId="0" fontId="22" fillId="0" borderId="0" xfId="0" applyFont="1"/>
    <xf numFmtId="44" fontId="36" fillId="0" borderId="0" xfId="1" applyFont="1"/>
    <xf numFmtId="166" fontId="15" fillId="0" borderId="0" xfId="0" applyNumberFormat="1" applyFont="1" applyAlignment="1">
      <alignment horizontal="left"/>
    </xf>
    <xf numFmtId="44" fontId="1" fillId="0" borderId="0" xfId="1" applyBorder="1"/>
    <xf numFmtId="44" fontId="0" fillId="0" borderId="0" xfId="1" applyFont="1" applyBorder="1"/>
    <xf numFmtId="0" fontId="0" fillId="0" borderId="0" xfId="0" applyFill="1" applyBorder="1"/>
    <xf numFmtId="44" fontId="1" fillId="0" borderId="0" xfId="1" applyFill="1" applyBorder="1"/>
    <xf numFmtId="165" fontId="2" fillId="0" borderId="0" xfId="0" applyNumberFormat="1" applyFont="1" applyFill="1" applyBorder="1" applyAlignment="1">
      <alignment horizontal="left"/>
    </xf>
    <xf numFmtId="0" fontId="0" fillId="0" borderId="0" xfId="0" applyFont="1" applyFill="1" applyBorder="1"/>
    <xf numFmtId="164" fontId="9" fillId="9" borderId="65" xfId="0" applyNumberFormat="1" applyFont="1" applyFill="1" applyBorder="1" applyAlignment="1">
      <alignment horizontal="center" vertical="center" wrapText="1"/>
    </xf>
    <xf numFmtId="164" fontId="3" fillId="0" borderId="66" xfId="0" applyNumberFormat="1" applyFont="1" applyBorder="1" applyAlignment="1">
      <alignment horizontal="center"/>
    </xf>
    <xf numFmtId="0" fontId="3" fillId="0" borderId="67" xfId="0" applyFont="1" applyBorder="1" applyAlignment="1">
      <alignment horizontal="center"/>
    </xf>
    <xf numFmtId="44" fontId="3" fillId="0" borderId="67" xfId="1" applyFont="1" applyBorder="1" applyAlignment="1">
      <alignment horizontal="center"/>
    </xf>
    <xf numFmtId="165" fontId="3" fillId="0" borderId="67" xfId="0" applyNumberFormat="1" applyFont="1" applyBorder="1" applyAlignment="1">
      <alignment horizontal="center"/>
    </xf>
    <xf numFmtId="44" fontId="3" fillId="0" borderId="68" xfId="1" applyFont="1" applyBorder="1" applyAlignment="1">
      <alignment horizontal="center"/>
    </xf>
    <xf numFmtId="0" fontId="3" fillId="0" borderId="58" xfId="0" applyFont="1" applyBorder="1" applyAlignment="1">
      <alignment horizontal="center"/>
    </xf>
    <xf numFmtId="0" fontId="15" fillId="0" borderId="69" xfId="0" applyFont="1" applyBorder="1" applyAlignment="1">
      <alignment horizontal="center"/>
    </xf>
    <xf numFmtId="44" fontId="3" fillId="0" borderId="69" xfId="1" applyFont="1" applyBorder="1" applyAlignment="1">
      <alignment horizontal="center"/>
    </xf>
    <xf numFmtId="165" fontId="3" fillId="0" borderId="69" xfId="0" applyNumberFormat="1" applyFont="1" applyBorder="1" applyAlignment="1">
      <alignment horizontal="center"/>
    </xf>
    <xf numFmtId="44" fontId="18" fillId="0" borderId="59" xfId="1" applyFont="1" applyBorder="1" applyAlignment="1">
      <alignment horizontal="center"/>
    </xf>
    <xf numFmtId="164" fontId="3" fillId="0" borderId="28" xfId="0" applyNumberFormat="1" applyFont="1" applyFill="1" applyBorder="1"/>
    <xf numFmtId="49" fontId="3" fillId="0" borderId="28" xfId="0" applyNumberFormat="1" applyFont="1" applyFill="1" applyBorder="1" applyAlignment="1">
      <alignment horizontal="center"/>
    </xf>
    <xf numFmtId="165" fontId="3" fillId="0" borderId="28" xfId="0" applyNumberFormat="1" applyFont="1" applyFill="1" applyBorder="1"/>
    <xf numFmtId="165" fontId="3" fillId="0" borderId="22" xfId="0" applyNumberFormat="1" applyFont="1" applyFill="1" applyBorder="1"/>
    <xf numFmtId="44" fontId="18" fillId="0" borderId="71" xfId="1" applyFont="1" applyFill="1" applyBorder="1"/>
    <xf numFmtId="44" fontId="39" fillId="0" borderId="72" xfId="1" applyFont="1" applyBorder="1"/>
    <xf numFmtId="44" fontId="3" fillId="0" borderId="39" xfId="1" applyFont="1" applyFill="1" applyBorder="1"/>
    <xf numFmtId="0" fontId="17" fillId="0" borderId="0" xfId="0" applyFont="1"/>
    <xf numFmtId="44" fontId="39" fillId="0" borderId="72" xfId="1" applyFont="1" applyFill="1" applyBorder="1"/>
    <xf numFmtId="0" fontId="17" fillId="0" borderId="0" xfId="0" applyFont="1" applyFill="1"/>
    <xf numFmtId="0" fontId="0" fillId="0" borderId="0" xfId="0" applyFill="1"/>
    <xf numFmtId="0" fontId="22" fillId="0" borderId="0" xfId="0" applyFont="1" applyFill="1"/>
    <xf numFmtId="49" fontId="3" fillId="0" borderId="28" xfId="0" applyNumberFormat="1" applyFont="1" applyFill="1" applyBorder="1" applyAlignment="1">
      <alignment horizontal="center" wrapText="1"/>
    </xf>
    <xf numFmtId="0" fontId="18" fillId="0" borderId="71" xfId="0" applyFont="1" applyFill="1" applyBorder="1" applyAlignment="1">
      <alignment horizontal="center"/>
    </xf>
    <xf numFmtId="164" fontId="3" fillId="0" borderId="28" xfId="0" applyNumberFormat="1" applyFont="1" applyFill="1" applyBorder="1" applyAlignment="1">
      <alignment horizontal="center"/>
    </xf>
    <xf numFmtId="1" fontId="3" fillId="0" borderId="28" xfId="0" applyNumberFormat="1" applyFont="1" applyFill="1" applyBorder="1" applyAlignment="1">
      <alignment horizontal="center"/>
    </xf>
    <xf numFmtId="165" fontId="2" fillId="0" borderId="28" xfId="0" applyNumberFormat="1" applyFont="1" applyFill="1" applyBorder="1" applyAlignment="1">
      <alignment horizontal="center"/>
    </xf>
    <xf numFmtId="164" fontId="40" fillId="0" borderId="28" xfId="0" applyNumberFormat="1" applyFont="1" applyFill="1" applyBorder="1" applyAlignment="1">
      <alignment horizontal="center"/>
    </xf>
    <xf numFmtId="1" fontId="41" fillId="0" borderId="28" xfId="0" applyNumberFormat="1" applyFont="1" applyFill="1" applyBorder="1" applyAlignment="1">
      <alignment horizontal="center"/>
    </xf>
    <xf numFmtId="49" fontId="35" fillId="11" borderId="32" xfId="0" applyNumberFormat="1" applyFont="1" applyFill="1" applyBorder="1" applyAlignment="1">
      <alignment horizontal="center" vertical="center"/>
    </xf>
    <xf numFmtId="49" fontId="35" fillId="11" borderId="73" xfId="0" applyNumberFormat="1" applyFont="1" applyFill="1" applyBorder="1" applyAlignment="1">
      <alignment horizontal="center" vertical="center"/>
    </xf>
    <xf numFmtId="49" fontId="35" fillId="11" borderId="74" xfId="0" applyNumberFormat="1" applyFont="1" applyFill="1" applyBorder="1" applyAlignment="1">
      <alignment horizontal="center" vertical="center"/>
    </xf>
    <xf numFmtId="49" fontId="35" fillId="11" borderId="72" xfId="0" applyNumberFormat="1" applyFont="1" applyFill="1" applyBorder="1" applyAlignment="1">
      <alignment horizontal="center" vertical="center"/>
    </xf>
    <xf numFmtId="164" fontId="42" fillId="0" borderId="28" xfId="0" applyNumberFormat="1" applyFont="1" applyFill="1" applyBorder="1" applyAlignment="1">
      <alignment horizontal="center"/>
    </xf>
    <xf numFmtId="164" fontId="43" fillId="0" borderId="28" xfId="0" applyNumberFormat="1" applyFont="1" applyFill="1" applyBorder="1" applyAlignment="1">
      <alignment horizontal="center"/>
    </xf>
    <xf numFmtId="1" fontId="2" fillId="0" borderId="28" xfId="0" applyNumberFormat="1" applyFont="1" applyFill="1" applyBorder="1" applyAlignment="1">
      <alignment horizontal="center"/>
    </xf>
    <xf numFmtId="1" fontId="24" fillId="0" borderId="28" xfId="0" applyNumberFormat="1" applyFont="1" applyFill="1" applyBorder="1" applyAlignment="1">
      <alignment horizontal="center"/>
    </xf>
    <xf numFmtId="165" fontId="2" fillId="0" borderId="28" xfId="0" applyNumberFormat="1" applyFont="1" applyBorder="1" applyAlignment="1">
      <alignment horizontal="center"/>
    </xf>
    <xf numFmtId="164" fontId="40" fillId="0" borderId="75" xfId="0" applyNumberFormat="1" applyFont="1" applyFill="1" applyBorder="1" applyAlignment="1">
      <alignment horizontal="center"/>
    </xf>
    <xf numFmtId="1" fontId="41" fillId="0" borderId="75" xfId="0" applyNumberFormat="1" applyFont="1" applyFill="1" applyBorder="1" applyAlignment="1">
      <alignment horizontal="center"/>
    </xf>
    <xf numFmtId="164" fontId="40" fillId="0" borderId="76" xfId="0" applyNumberFormat="1" applyFont="1" applyBorder="1" applyAlignment="1">
      <alignment horizontal="center"/>
    </xf>
    <xf numFmtId="1" fontId="41" fillId="0" borderId="75" xfId="0" applyNumberFormat="1" applyFont="1" applyBorder="1" applyAlignment="1">
      <alignment horizontal="center"/>
    </xf>
    <xf numFmtId="165" fontId="2" fillId="0" borderId="6" xfId="0" applyNumberFormat="1" applyFont="1" applyBorder="1" applyAlignment="1">
      <alignment horizontal="center"/>
    </xf>
    <xf numFmtId="44" fontId="2" fillId="0" borderId="6" xfId="1" applyFont="1" applyFill="1" applyBorder="1"/>
    <xf numFmtId="164" fontId="2" fillId="0" borderId="0" xfId="0" applyNumberFormat="1" applyFont="1"/>
    <xf numFmtId="0" fontId="2" fillId="0" borderId="63" xfId="0" applyFont="1" applyBorder="1" applyAlignment="1">
      <alignment horizontal="center"/>
    </xf>
    <xf numFmtId="44" fontId="18" fillId="8" borderId="77" xfId="1" applyFont="1" applyFill="1" applyBorder="1"/>
    <xf numFmtId="44" fontId="44" fillId="5" borderId="72" xfId="1" applyFont="1" applyFill="1" applyBorder="1"/>
    <xf numFmtId="0" fontId="2" fillId="0" borderId="41" xfId="0" applyFont="1" applyBorder="1" applyAlignment="1">
      <alignment horizontal="center"/>
    </xf>
    <xf numFmtId="44" fontId="2" fillId="0" borderId="78" xfId="1" applyFont="1" applyBorder="1"/>
    <xf numFmtId="165" fontId="0" fillId="0" borderId="0" xfId="0" applyNumberFormat="1" applyAlignment="1">
      <alignment horizontal="center"/>
    </xf>
    <xf numFmtId="0" fontId="2" fillId="0" borderId="0" xfId="0" applyFont="1" applyAlignment="1">
      <alignment horizontal="center"/>
    </xf>
    <xf numFmtId="0" fontId="24" fillId="0" borderId="0" xfId="0" applyFont="1"/>
    <xf numFmtId="164" fontId="3" fillId="0" borderId="0" xfId="0" applyNumberFormat="1" applyFont="1" applyFill="1" applyBorder="1"/>
    <xf numFmtId="49" fontId="3" fillId="0" borderId="0" xfId="0" applyNumberFormat="1" applyFont="1" applyFill="1" applyBorder="1" applyAlignment="1">
      <alignment horizontal="center"/>
    </xf>
    <xf numFmtId="44" fontId="3" fillId="0" borderId="0" xfId="1" applyFont="1" applyFill="1" applyBorder="1"/>
    <xf numFmtId="165" fontId="0" fillId="0" borderId="0" xfId="0" applyNumberFormat="1"/>
    <xf numFmtId="16" fontId="24" fillId="0" borderId="0" xfId="0" applyNumberFormat="1" applyFont="1"/>
    <xf numFmtId="164" fontId="0" fillId="0" borderId="0" xfId="0" applyNumberFormat="1"/>
    <xf numFmtId="0" fontId="0" fillId="0" borderId="0" xfId="0" applyAlignment="1">
      <alignment horizontal="center"/>
    </xf>
    <xf numFmtId="164" fontId="9" fillId="9" borderId="7" xfId="0" applyNumberFormat="1" applyFont="1" applyFill="1" applyBorder="1" applyAlignment="1">
      <alignment horizontal="center" vertical="center"/>
    </xf>
    <xf numFmtId="164" fontId="9" fillId="9" borderId="8" xfId="0" applyNumberFormat="1" applyFont="1" applyFill="1" applyBorder="1" applyAlignment="1">
      <alignment horizontal="center" vertical="center"/>
    </xf>
    <xf numFmtId="164" fontId="9" fillId="9" borderId="79" xfId="0" applyNumberFormat="1" applyFont="1" applyFill="1" applyBorder="1" applyAlignment="1">
      <alignment horizontal="center" vertical="center"/>
    </xf>
    <xf numFmtId="164" fontId="40" fillId="0" borderId="0" xfId="0" applyNumberFormat="1" applyFont="1" applyFill="1" applyBorder="1" applyAlignment="1">
      <alignment horizontal="center"/>
    </xf>
    <xf numFmtId="1" fontId="41" fillId="0" borderId="0" xfId="0" applyNumberFormat="1" applyFont="1" applyFill="1" applyBorder="1" applyAlignment="1">
      <alignment horizontal="center"/>
    </xf>
    <xf numFmtId="165" fontId="2" fillId="0" borderId="0" xfId="0" applyNumberFormat="1" applyFont="1" applyFill="1" applyBorder="1" applyAlignment="1">
      <alignment horizontal="center"/>
    </xf>
    <xf numFmtId="0" fontId="9" fillId="0" borderId="0" xfId="0" applyFont="1" applyFill="1" applyBorder="1" applyAlignment="1">
      <alignment horizontal="center" vertical="center"/>
    </xf>
    <xf numFmtId="44" fontId="9" fillId="0" borderId="0" xfId="1" applyFont="1" applyFill="1" applyBorder="1"/>
    <xf numFmtId="165" fontId="3" fillId="0" borderId="0" xfId="1" applyNumberFormat="1" applyFont="1" applyFill="1" applyBorder="1"/>
    <xf numFmtId="165" fontId="0" fillId="0" borderId="0" xfId="0" applyNumberFormat="1" applyFill="1" applyBorder="1" applyAlignment="1">
      <alignment horizontal="center"/>
    </xf>
    <xf numFmtId="44" fontId="0" fillId="0" borderId="0" xfId="1" applyFont="1" applyFill="1" applyBorder="1"/>
    <xf numFmtId="0" fontId="2" fillId="0" borderId="0" xfId="0" applyFont="1" applyFill="1" applyBorder="1"/>
    <xf numFmtId="0" fontId="24" fillId="0" borderId="0" xfId="0" applyFont="1" applyFill="1" applyBorder="1"/>
    <xf numFmtId="16" fontId="24" fillId="0" borderId="0" xfId="0" applyNumberFormat="1" applyFont="1" applyFill="1" applyBorder="1"/>
    <xf numFmtId="165" fontId="0" fillId="0" borderId="0" xfId="0" applyNumberFormat="1" applyFill="1" applyBorder="1"/>
    <xf numFmtId="165" fontId="2" fillId="0" borderId="39" xfId="0" applyNumberFormat="1" applyFont="1" applyFill="1" applyBorder="1" applyAlignment="1">
      <alignment horizontal="center"/>
    </xf>
    <xf numFmtId="165" fontId="3" fillId="0" borderId="39" xfId="0" applyNumberFormat="1" applyFont="1" applyFill="1" applyBorder="1"/>
    <xf numFmtId="0" fontId="24" fillId="0" borderId="28" xfId="0" applyFont="1" applyBorder="1"/>
    <xf numFmtId="49" fontId="35" fillId="11" borderId="0" xfId="0" applyNumberFormat="1" applyFont="1" applyFill="1" applyBorder="1" applyAlignment="1">
      <alignment horizontal="center" vertical="center"/>
    </xf>
    <xf numFmtId="44" fontId="2" fillId="0" borderId="75" xfId="1" applyFont="1" applyFill="1" applyBorder="1"/>
    <xf numFmtId="165" fontId="2" fillId="0" borderId="31" xfId="0" applyNumberFormat="1" applyFont="1" applyFill="1" applyBorder="1" applyAlignment="1">
      <alignment horizontal="center"/>
    </xf>
    <xf numFmtId="44" fontId="2" fillId="0" borderId="31" xfId="1" applyFont="1" applyFill="1" applyBorder="1"/>
    <xf numFmtId="44" fontId="9" fillId="12" borderId="58" xfId="1" applyFont="1" applyFill="1" applyBorder="1"/>
    <xf numFmtId="44" fontId="3" fillId="0" borderId="28" xfId="1" applyFont="1" applyFill="1" applyBorder="1" applyAlignment="1">
      <alignment horizontal="center"/>
    </xf>
    <xf numFmtId="164" fontId="3" fillId="13" borderId="28" xfId="0" applyNumberFormat="1" applyFont="1" applyFill="1" applyBorder="1"/>
    <xf numFmtId="165" fontId="18" fillId="0" borderId="77" xfId="1" applyNumberFormat="1" applyFont="1" applyFill="1" applyBorder="1"/>
    <xf numFmtId="44" fontId="3" fillId="0" borderId="77" xfId="1" applyFont="1" applyFill="1" applyBorder="1"/>
    <xf numFmtId="164" fontId="9" fillId="5" borderId="64" xfId="0" applyNumberFormat="1" applyFont="1" applyFill="1" applyBorder="1" applyAlignment="1">
      <alignment horizontal="center" vertical="center" wrapText="1"/>
    </xf>
    <xf numFmtId="44" fontId="44" fillId="5" borderId="73" xfId="1" applyFont="1" applyFill="1" applyBorder="1"/>
    <xf numFmtId="44" fontId="9" fillId="13" borderId="63" xfId="1" applyFont="1" applyFill="1" applyBorder="1" applyAlignment="1">
      <alignment horizontal="center" vertical="center"/>
    </xf>
    <xf numFmtId="44" fontId="9" fillId="13" borderId="77" xfId="1" applyFont="1" applyFill="1" applyBorder="1" applyAlignment="1">
      <alignment horizontal="center" vertical="center"/>
    </xf>
    <xf numFmtId="44" fontId="9" fillId="13" borderId="41" xfId="1" applyFont="1" applyFill="1" applyBorder="1" applyAlignment="1">
      <alignment horizontal="center" vertical="center"/>
    </xf>
    <xf numFmtId="44" fontId="9" fillId="13" borderId="78" xfId="1" applyFont="1" applyFill="1" applyBorder="1" applyAlignment="1">
      <alignment horizontal="center" vertical="center"/>
    </xf>
    <xf numFmtId="0" fontId="18" fillId="14" borderId="71" xfId="0" applyFont="1" applyFill="1" applyBorder="1" applyAlignment="1">
      <alignment horizontal="center"/>
    </xf>
    <xf numFmtId="44" fontId="18" fillId="14" borderId="71" xfId="1" applyFont="1" applyFill="1" applyBorder="1"/>
    <xf numFmtId="49" fontId="3" fillId="0" borderId="70" xfId="0" applyNumberFormat="1" applyFont="1" applyBorder="1"/>
    <xf numFmtId="0" fontId="3" fillId="0" borderId="71" xfId="0" applyFont="1" applyBorder="1" applyAlignment="1">
      <alignment horizontal="center"/>
    </xf>
    <xf numFmtId="44" fontId="3" fillId="0" borderId="71" xfId="1" applyFont="1" applyBorder="1"/>
    <xf numFmtId="49" fontId="3" fillId="10" borderId="70" xfId="0" applyNumberFormat="1" applyFont="1" applyFill="1" applyBorder="1"/>
    <xf numFmtId="0" fontId="3" fillId="10" borderId="71" xfId="0" applyFont="1" applyFill="1" applyBorder="1" applyAlignment="1">
      <alignment horizontal="center"/>
    </xf>
    <xf numFmtId="44" fontId="3" fillId="10" borderId="71" xfId="1" applyFont="1" applyFill="1" applyBorder="1"/>
    <xf numFmtId="44" fontId="9" fillId="0" borderId="69" xfId="1" applyFont="1" applyFill="1" applyBorder="1"/>
    <xf numFmtId="44" fontId="9" fillId="0" borderId="59" xfId="1" applyFont="1" applyFill="1" applyBorder="1"/>
    <xf numFmtId="44" fontId="9" fillId="11" borderId="63" xfId="1" applyFont="1" applyFill="1" applyBorder="1" applyAlignment="1">
      <alignment horizontal="center" vertical="center"/>
    </xf>
    <xf numFmtId="44" fontId="9" fillId="11" borderId="77" xfId="1" applyFont="1" applyFill="1" applyBorder="1" applyAlignment="1">
      <alignment horizontal="center" vertical="center"/>
    </xf>
    <xf numFmtId="44" fontId="9" fillId="11" borderId="2" xfId="1" applyFont="1" applyFill="1" applyBorder="1" applyAlignment="1">
      <alignment horizontal="center" vertical="center"/>
    </xf>
    <xf numFmtId="44" fontId="9" fillId="11" borderId="4" xfId="1" applyFont="1" applyFill="1" applyBorder="1" applyAlignment="1">
      <alignment horizontal="center" vertical="center"/>
    </xf>
    <xf numFmtId="44" fontId="9" fillId="11" borderId="41" xfId="1" applyFont="1" applyFill="1" applyBorder="1" applyAlignment="1">
      <alignment horizontal="center" vertical="center"/>
    </xf>
    <xf numFmtId="44" fontId="9" fillId="11" borderId="78" xfId="1" applyFont="1" applyFill="1" applyBorder="1" applyAlignment="1">
      <alignment horizontal="center" vertical="center"/>
    </xf>
    <xf numFmtId="0" fontId="9" fillId="15" borderId="7" xfId="0" applyFont="1" applyFill="1" applyBorder="1" applyAlignment="1">
      <alignment horizontal="center" vertical="center"/>
    </xf>
    <xf numFmtId="0" fontId="9" fillId="15" borderId="8" xfId="0" applyFont="1" applyFill="1" applyBorder="1" applyAlignment="1">
      <alignment horizontal="center" vertical="center"/>
    </xf>
    <xf numFmtId="0" fontId="9" fillId="15" borderId="79" xfId="0" applyFont="1" applyFill="1" applyBorder="1" applyAlignment="1">
      <alignment horizontal="center" vertical="center"/>
    </xf>
    <xf numFmtId="44" fontId="18" fillId="5" borderId="80" xfId="1" applyFont="1" applyFill="1" applyBorder="1" applyAlignment="1">
      <alignment horizontal="center"/>
    </xf>
    <xf numFmtId="0" fontId="17" fillId="0" borderId="16" xfId="0" applyFont="1" applyBorder="1" applyAlignment="1">
      <alignment horizontal="center"/>
    </xf>
    <xf numFmtId="49" fontId="18" fillId="5" borderId="70" xfId="0" applyNumberFormat="1" applyFont="1" applyFill="1" applyBorder="1"/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colors>
    <mruColors>
      <color rgb="FFCCECFF"/>
      <color rgb="FF0000FF"/>
      <color rgb="FF99CCFF"/>
      <color rgb="FFCC99FF"/>
      <color rgb="FF33CCFF"/>
      <color rgb="FF66FF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38100</xdr:colOff>
      <xdr:row>68</xdr:row>
      <xdr:rowOff>200024</xdr:rowOff>
    </xdr:from>
    <xdr:to>
      <xdr:col>6</xdr:col>
      <xdr:colOff>285750</xdr:colOff>
      <xdr:row>69</xdr:row>
      <xdr:rowOff>85724</xdr:rowOff>
    </xdr:to>
    <xdr:cxnSp macro="">
      <xdr:nvCxnSpPr>
        <xdr:cNvPr id="2" name="2 Conector recto de flecha">
          <a:extLst>
            <a:ext uri="{FF2B5EF4-FFF2-40B4-BE49-F238E27FC236}">
              <a16:creationId xmlns:a16="http://schemas.microsoft.com/office/drawing/2014/main" id="{2012060D-6A0F-41D2-A832-74F72EF945FB}"/>
            </a:ext>
          </a:extLst>
        </xdr:cNvPr>
        <xdr:cNvCxnSpPr/>
      </xdr:nvCxnSpPr>
      <xdr:spPr>
        <a:xfrm rot="10800000" flipV="1">
          <a:off x="4895850" y="13916024"/>
          <a:ext cx="85725" cy="123825"/>
        </a:xfrm>
        <a:prstGeom prst="straightConnector1">
          <a:avLst/>
        </a:prstGeom>
        <a:ln>
          <a:tailEnd type="arrow"/>
        </a:ln>
      </xdr:spPr>
      <xdr:style>
        <a:lnRef idx="2">
          <a:schemeClr val="accent2"/>
        </a:lnRef>
        <a:fillRef idx="0">
          <a:schemeClr val="accent2"/>
        </a:fillRef>
        <a:effectRef idx="1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5</xdr:col>
      <xdr:colOff>1143000</xdr:colOff>
      <xdr:row>66</xdr:row>
      <xdr:rowOff>123825</xdr:rowOff>
    </xdr:from>
    <xdr:to>
      <xdr:col>7</xdr:col>
      <xdr:colOff>295275</xdr:colOff>
      <xdr:row>68</xdr:row>
      <xdr:rowOff>19050</xdr:rowOff>
    </xdr:to>
    <xdr:cxnSp macro="">
      <xdr:nvCxnSpPr>
        <xdr:cNvPr id="3" name="1 Conector recto de flecha">
          <a:extLst>
            <a:ext uri="{FF2B5EF4-FFF2-40B4-BE49-F238E27FC236}">
              <a16:creationId xmlns:a16="http://schemas.microsoft.com/office/drawing/2014/main" id="{C84F863B-1E69-40C9-AAA6-E150E727BC58}"/>
            </a:ext>
          </a:extLst>
        </xdr:cNvPr>
        <xdr:cNvCxnSpPr/>
      </xdr:nvCxnSpPr>
      <xdr:spPr>
        <a:xfrm>
          <a:off x="4857750" y="13420725"/>
          <a:ext cx="419100" cy="314325"/>
        </a:xfrm>
        <a:prstGeom prst="straightConnector1">
          <a:avLst/>
        </a:prstGeom>
        <a:ln>
          <a:tailEnd type="arrow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38100</xdr:colOff>
      <xdr:row>68</xdr:row>
      <xdr:rowOff>200024</xdr:rowOff>
    </xdr:from>
    <xdr:to>
      <xdr:col>6</xdr:col>
      <xdr:colOff>285750</xdr:colOff>
      <xdr:row>69</xdr:row>
      <xdr:rowOff>85724</xdr:rowOff>
    </xdr:to>
    <xdr:cxnSp macro="">
      <xdr:nvCxnSpPr>
        <xdr:cNvPr id="4" name="2 Conector recto de flecha">
          <a:extLst>
            <a:ext uri="{FF2B5EF4-FFF2-40B4-BE49-F238E27FC236}">
              <a16:creationId xmlns:a16="http://schemas.microsoft.com/office/drawing/2014/main" id="{5F282856-1683-4627-996E-9F4AD530C284}"/>
            </a:ext>
          </a:extLst>
        </xdr:cNvPr>
        <xdr:cNvCxnSpPr/>
      </xdr:nvCxnSpPr>
      <xdr:spPr>
        <a:xfrm rot="10800000" flipV="1">
          <a:off x="4895850" y="13916024"/>
          <a:ext cx="85725" cy="123825"/>
        </a:xfrm>
        <a:prstGeom prst="straightConnector1">
          <a:avLst/>
        </a:prstGeom>
        <a:ln>
          <a:tailEnd type="arrow"/>
        </a:ln>
      </xdr:spPr>
      <xdr:style>
        <a:lnRef idx="2">
          <a:schemeClr val="accent2"/>
        </a:lnRef>
        <a:fillRef idx="0">
          <a:schemeClr val="accent2"/>
        </a:fillRef>
        <a:effectRef idx="1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3</xdr:col>
      <xdr:colOff>85725</xdr:colOff>
      <xdr:row>66</xdr:row>
      <xdr:rowOff>104775</xdr:rowOff>
    </xdr:from>
    <xdr:to>
      <xdr:col>5</xdr:col>
      <xdr:colOff>85725</xdr:colOff>
      <xdr:row>68</xdr:row>
      <xdr:rowOff>133350</xdr:rowOff>
    </xdr:to>
    <xdr:cxnSp macro="">
      <xdr:nvCxnSpPr>
        <xdr:cNvPr id="5" name="Conector recto de flecha 4">
          <a:extLst>
            <a:ext uri="{FF2B5EF4-FFF2-40B4-BE49-F238E27FC236}">
              <a16:creationId xmlns:a16="http://schemas.microsoft.com/office/drawing/2014/main" id="{EC19A0EA-B603-496A-8B2F-50F1F36E5D63}"/>
            </a:ext>
          </a:extLst>
        </xdr:cNvPr>
        <xdr:cNvCxnSpPr/>
      </xdr:nvCxnSpPr>
      <xdr:spPr>
        <a:xfrm>
          <a:off x="2143125" y="13401675"/>
          <a:ext cx="1781175" cy="447675"/>
        </a:xfrm>
        <a:prstGeom prst="straightConnector1">
          <a:avLst/>
        </a:prstGeom>
        <a:ln>
          <a:tailEnd type="triangle"/>
        </a:ln>
      </xdr:spPr>
      <xdr:style>
        <a:lnRef idx="3">
          <a:schemeClr val="accent6"/>
        </a:lnRef>
        <a:fillRef idx="0">
          <a:schemeClr val="accent6"/>
        </a:fillRef>
        <a:effectRef idx="2">
          <a:schemeClr val="accent6"/>
        </a:effectRef>
        <a:fontRef idx="minor">
          <a:schemeClr val="tx1"/>
        </a:fontRef>
      </xdr:style>
    </xdr:cxnSp>
    <xdr:clientData/>
  </xdr:twoCellAnchor>
  <xdr:twoCellAnchor>
    <xdr:from>
      <xdr:col>8</xdr:col>
      <xdr:colOff>695325</xdr:colOff>
      <xdr:row>67</xdr:row>
      <xdr:rowOff>47623</xdr:rowOff>
    </xdr:from>
    <xdr:to>
      <xdr:col>11</xdr:col>
      <xdr:colOff>133352</xdr:colOff>
      <xdr:row>68</xdr:row>
      <xdr:rowOff>38099</xdr:rowOff>
    </xdr:to>
    <xdr:sp macro="" textlink="">
      <xdr:nvSpPr>
        <xdr:cNvPr id="6" name="Abrir llave 5">
          <a:extLst>
            <a:ext uri="{FF2B5EF4-FFF2-40B4-BE49-F238E27FC236}">
              <a16:creationId xmlns:a16="http://schemas.microsoft.com/office/drawing/2014/main" id="{97978218-9641-42D3-AAF9-C49E03D3CF46}"/>
            </a:ext>
          </a:extLst>
        </xdr:cNvPr>
        <xdr:cNvSpPr/>
      </xdr:nvSpPr>
      <xdr:spPr>
        <a:xfrm rot="16200000">
          <a:off x="7481888" y="12539660"/>
          <a:ext cx="200026" cy="2228852"/>
        </a:xfrm>
        <a:prstGeom prst="leftBrace">
          <a:avLst>
            <a:gd name="adj1" fmla="val 8333"/>
            <a:gd name="adj2" fmla="val 52985"/>
          </a:avLst>
        </a:prstGeom>
      </xdr:spPr>
      <xdr:style>
        <a:lnRef idx="3">
          <a:schemeClr val="accent6"/>
        </a:lnRef>
        <a:fillRef idx="0">
          <a:schemeClr val="accent6"/>
        </a:fillRef>
        <a:effectRef idx="2">
          <a:schemeClr val="accent6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oneCellAnchor>
    <xdr:from>
      <xdr:col>0</xdr:col>
      <xdr:colOff>0</xdr:colOff>
      <xdr:row>70</xdr:row>
      <xdr:rowOff>64250</xdr:rowOff>
    </xdr:from>
    <xdr:ext cx="1323990" cy="419708"/>
    <xdr:sp macro="" textlink="">
      <xdr:nvSpPr>
        <xdr:cNvPr id="7" name="Rectángulo 6">
          <a:extLst>
            <a:ext uri="{FF2B5EF4-FFF2-40B4-BE49-F238E27FC236}">
              <a16:creationId xmlns:a16="http://schemas.microsoft.com/office/drawing/2014/main" id="{81AED0B7-5349-49AD-8D5B-E24B093B3905}"/>
            </a:ext>
          </a:extLst>
        </xdr:cNvPr>
        <xdr:cNvSpPr/>
      </xdr:nvSpPr>
      <xdr:spPr>
        <a:xfrm rot="18916712">
          <a:off x="0" y="14218400"/>
          <a:ext cx="1323990" cy="419708"/>
        </a:xfrm>
        <a:prstGeom prst="rect">
          <a:avLst/>
        </a:prstGeom>
        <a:noFill/>
      </xdr:spPr>
      <xdr:txBody>
        <a:bodyPr wrap="square" lIns="91440" tIns="45720" rIns="91440" bIns="45720">
          <a:noAutofit/>
        </a:bodyPr>
        <a:lstStyle/>
        <a:p>
          <a:pPr algn="ctr"/>
          <a:r>
            <a:rPr lang="es-ES" sz="1400" b="1" cap="none" spc="0">
              <a:ln w="6600">
                <a:solidFill>
                  <a:schemeClr val="accent2"/>
                </a:solidFill>
                <a:prstDash val="solid"/>
              </a:ln>
              <a:solidFill>
                <a:srgbClr val="0000FF"/>
              </a:solidFill>
              <a:effectLst>
                <a:outerShdw dist="38100" dir="2700000" algn="tl" rotWithShape="0">
                  <a:schemeClr val="accent2"/>
                </a:outerShdw>
              </a:effectLst>
            </a:rPr>
            <a:t>Rosy</a:t>
          </a:r>
          <a:r>
            <a:rPr lang="es-ES" sz="1400" b="1" cap="none" spc="0" baseline="0">
              <a:ln w="6600">
                <a:solidFill>
                  <a:schemeClr val="accent2"/>
                </a:solidFill>
                <a:prstDash val="solid"/>
              </a:ln>
              <a:solidFill>
                <a:srgbClr val="0000FF"/>
              </a:solidFill>
              <a:effectLst>
                <a:outerShdw dist="38100" dir="2700000" algn="tl" rotWithShape="0">
                  <a:schemeClr val="accent2"/>
                </a:outerShdw>
              </a:effectLst>
            </a:rPr>
            <a:t> Tellez</a:t>
          </a:r>
          <a:endParaRPr lang="es-ES" sz="1400" b="1" cap="none" spc="0">
            <a:ln w="6600">
              <a:solidFill>
                <a:schemeClr val="accent2"/>
              </a:solidFill>
              <a:prstDash val="solid"/>
            </a:ln>
            <a:solidFill>
              <a:srgbClr val="0000FF"/>
            </a:solidFill>
            <a:effectLst>
              <a:outerShdw dist="38100" dir="2700000" algn="tl" rotWithShape="0">
                <a:schemeClr val="accent2"/>
              </a:outerShdw>
            </a:effectLst>
          </a:endParaRPr>
        </a:p>
      </xdr:txBody>
    </xdr:sp>
    <xdr:clientData/>
  </xdr:oneCellAnchor>
  <xdr:twoCellAnchor>
    <xdr:from>
      <xdr:col>5</xdr:col>
      <xdr:colOff>1152525</xdr:colOff>
      <xdr:row>70</xdr:row>
      <xdr:rowOff>85725</xdr:rowOff>
    </xdr:from>
    <xdr:to>
      <xdr:col>7</xdr:col>
      <xdr:colOff>695325</xdr:colOff>
      <xdr:row>74</xdr:row>
      <xdr:rowOff>180975</xdr:rowOff>
    </xdr:to>
    <xdr:cxnSp macro="">
      <xdr:nvCxnSpPr>
        <xdr:cNvPr id="8" name="Conector recto de flecha 7">
          <a:extLst>
            <a:ext uri="{FF2B5EF4-FFF2-40B4-BE49-F238E27FC236}">
              <a16:creationId xmlns:a16="http://schemas.microsoft.com/office/drawing/2014/main" id="{FE3DEEAA-4813-4B55-9D28-E8AF250AE061}"/>
            </a:ext>
          </a:extLst>
        </xdr:cNvPr>
        <xdr:cNvCxnSpPr/>
      </xdr:nvCxnSpPr>
      <xdr:spPr>
        <a:xfrm flipV="1">
          <a:off x="4857750" y="14239875"/>
          <a:ext cx="819150" cy="1038225"/>
        </a:xfrm>
        <a:prstGeom prst="straightConnector1">
          <a:avLst/>
        </a:prstGeom>
        <a:ln>
          <a:tailEnd type="triangle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>
    <tabColor rgb="FF00B0F0"/>
  </sheetPr>
  <dimension ref="A1:S97"/>
  <sheetViews>
    <sheetView topLeftCell="A40" workbookViewId="0">
      <selection activeCell="F43" sqref="F43"/>
    </sheetView>
  </sheetViews>
  <sheetFormatPr baseColWidth="10" defaultRowHeight="15.75" x14ac:dyDescent="0.25"/>
  <cols>
    <col min="1" max="1" width="2.85546875" customWidth="1"/>
    <col min="2" max="2" width="12.42578125" style="173" customWidth="1"/>
    <col min="3" max="3" width="15.5703125" style="11" bestFit="1" customWidth="1"/>
    <col min="4" max="4" width="15.28515625" customWidth="1"/>
    <col min="5" max="5" width="11.42578125" style="10"/>
    <col min="6" max="6" width="15.28515625" style="11" customWidth="1"/>
    <col min="7" max="7" width="1.85546875" style="10" customWidth="1"/>
    <col min="8" max="8" width="11.85546875" style="10" customWidth="1"/>
    <col min="9" max="9" width="15.7109375" style="11" customWidth="1"/>
    <col min="10" max="10" width="11.7109375" style="24" customWidth="1"/>
    <col min="11" max="11" width="14.42578125" style="15" customWidth="1"/>
    <col min="12" max="12" width="14.5703125" style="9" customWidth="1"/>
    <col min="13" max="13" width="17.85546875" style="11" customWidth="1"/>
    <col min="14" max="14" width="17.5703125" style="4" bestFit="1" customWidth="1"/>
    <col min="15" max="15" width="8.85546875" style="5" bestFit="1" customWidth="1"/>
    <col min="16" max="16" width="16.85546875" hidden="1" customWidth="1"/>
    <col min="17" max="17" width="21.28515625" style="6" hidden="1" customWidth="1"/>
    <col min="18" max="18" width="15.28515625" style="7" hidden="1" customWidth="1"/>
    <col min="19" max="19" width="0" hidden="1" customWidth="1"/>
  </cols>
  <sheetData>
    <row r="1" spans="1:19" ht="23.25" x14ac:dyDescent="0.35">
      <c r="B1" s="1"/>
      <c r="C1" s="2" t="s">
        <v>0</v>
      </c>
      <c r="D1" s="3"/>
      <c r="E1" s="3"/>
      <c r="F1" s="3"/>
      <c r="G1" s="3"/>
      <c r="H1" s="3"/>
      <c r="I1" s="3"/>
      <c r="J1" s="3"/>
      <c r="K1" s="3"/>
      <c r="L1" s="3"/>
      <c r="M1" s="3"/>
    </row>
    <row r="2" spans="1:19" ht="16.5" thickBot="1" x14ac:dyDescent="0.3">
      <c r="B2" s="8"/>
      <c r="C2" s="9"/>
      <c r="H2" s="12"/>
      <c r="I2" s="13"/>
      <c r="J2" s="14"/>
      <c r="L2" s="16"/>
      <c r="M2" s="13"/>
      <c r="N2" s="17"/>
    </row>
    <row r="3" spans="1:19" ht="21.75" thickBot="1" x14ac:dyDescent="0.35">
      <c r="B3" s="18" t="s">
        <v>1</v>
      </c>
      <c r="C3" s="19"/>
      <c r="D3" s="20"/>
      <c r="E3" s="21"/>
      <c r="F3" s="22"/>
      <c r="H3" s="23" t="s">
        <v>2</v>
      </c>
      <c r="I3" s="23"/>
      <c r="K3" s="25"/>
      <c r="L3" s="26"/>
      <c r="M3" s="27"/>
      <c r="P3" s="28" t="s">
        <v>3</v>
      </c>
      <c r="R3" s="29" t="s">
        <v>4</v>
      </c>
    </row>
    <row r="4" spans="1:19" ht="32.25" thickTop="1" thickBot="1" x14ac:dyDescent="0.35">
      <c r="A4" s="30" t="s">
        <v>5</v>
      </c>
      <c r="B4" s="31"/>
      <c r="C4" s="32">
        <v>2274653.09</v>
      </c>
      <c r="D4" s="33">
        <v>44773</v>
      </c>
      <c r="E4" s="34" t="s">
        <v>6</v>
      </c>
      <c r="F4" s="35"/>
      <c r="H4" s="36" t="s">
        <v>7</v>
      </c>
      <c r="I4" s="37"/>
      <c r="J4" s="38"/>
      <c r="K4" s="39"/>
      <c r="L4" s="40"/>
      <c r="M4" s="41" t="s">
        <v>8</v>
      </c>
      <c r="N4" s="42" t="s">
        <v>9</v>
      </c>
      <c r="P4" s="43"/>
      <c r="Q4" s="44" t="s">
        <v>10</v>
      </c>
      <c r="R4" s="45"/>
    </row>
    <row r="5" spans="1:19" ht="18" thickBot="1" x14ac:dyDescent="0.35">
      <c r="A5" s="46" t="s">
        <v>11</v>
      </c>
      <c r="B5" s="47">
        <v>44774</v>
      </c>
      <c r="C5" s="48">
        <v>19880</v>
      </c>
      <c r="D5" s="49" t="s">
        <v>12</v>
      </c>
      <c r="E5" s="50">
        <v>44774</v>
      </c>
      <c r="F5" s="51">
        <v>165468</v>
      </c>
      <c r="G5" s="52"/>
      <c r="H5" s="53">
        <v>44774</v>
      </c>
      <c r="I5" s="54">
        <v>3851</v>
      </c>
      <c r="J5" s="55"/>
      <c r="K5" s="56"/>
      <c r="L5" s="17"/>
      <c r="M5" s="57">
        <v>79607</v>
      </c>
      <c r="N5" s="58">
        <v>62130</v>
      </c>
      <c r="O5" s="59" t="s">
        <v>13</v>
      </c>
      <c r="P5" s="60">
        <f>N5+M5+L5+I5+C5</f>
        <v>165468</v>
      </c>
      <c r="Q5" s="61">
        <f>P5-F5</f>
        <v>0</v>
      </c>
      <c r="R5" s="62">
        <v>0</v>
      </c>
    </row>
    <row r="6" spans="1:19" ht="18" thickBot="1" x14ac:dyDescent="0.35">
      <c r="A6" s="46"/>
      <c r="B6" s="47">
        <v>44775</v>
      </c>
      <c r="C6" s="48">
        <v>27654</v>
      </c>
      <c r="D6" s="63" t="s">
        <v>14</v>
      </c>
      <c r="E6" s="50">
        <v>44775</v>
      </c>
      <c r="F6" s="51">
        <v>132085</v>
      </c>
      <c r="G6" s="52"/>
      <c r="H6" s="53">
        <v>44775</v>
      </c>
      <c r="I6" s="54">
        <v>572</v>
      </c>
      <c r="J6" s="55"/>
      <c r="K6" s="64"/>
      <c r="L6" s="65"/>
      <c r="M6" s="57">
        <v>64513</v>
      </c>
      <c r="N6" s="58">
        <v>39346</v>
      </c>
      <c r="O6" s="5" t="s">
        <v>13</v>
      </c>
      <c r="P6" s="65">
        <f>N6+M6+L6+I6+C6</f>
        <v>132085</v>
      </c>
      <c r="Q6" s="61">
        <f t="shared" ref="Q6:Q40" si="0">P6-F6</f>
        <v>0</v>
      </c>
      <c r="R6" s="66">
        <v>0</v>
      </c>
    </row>
    <row r="7" spans="1:19" ht="18" thickBot="1" x14ac:dyDescent="0.35">
      <c r="A7" s="46"/>
      <c r="B7" s="47">
        <v>44776</v>
      </c>
      <c r="C7" s="48">
        <v>22217</v>
      </c>
      <c r="D7" s="67" t="s">
        <v>15</v>
      </c>
      <c r="E7" s="50">
        <v>44776</v>
      </c>
      <c r="F7" s="51">
        <v>118970</v>
      </c>
      <c r="G7" s="52"/>
      <c r="H7" s="53">
        <v>44776</v>
      </c>
      <c r="I7" s="54">
        <v>2177</v>
      </c>
      <c r="J7" s="55"/>
      <c r="K7" s="64"/>
      <c r="L7" s="65"/>
      <c r="M7" s="57">
        <v>45403</v>
      </c>
      <c r="N7" s="58">
        <v>50819</v>
      </c>
      <c r="O7" s="5" t="s">
        <v>13</v>
      </c>
      <c r="P7" s="65">
        <f>N7+M7+L7+I7+C7</f>
        <v>120616</v>
      </c>
      <c r="Q7" s="61">
        <v>0</v>
      </c>
      <c r="R7" s="68">
        <v>1646</v>
      </c>
    </row>
    <row r="8" spans="1:19" ht="18" thickBot="1" x14ac:dyDescent="0.35">
      <c r="A8" s="46"/>
      <c r="B8" s="47">
        <v>44777</v>
      </c>
      <c r="C8" s="48">
        <v>7307</v>
      </c>
      <c r="D8" s="69" t="s">
        <v>16</v>
      </c>
      <c r="E8" s="50">
        <v>44777</v>
      </c>
      <c r="F8" s="51">
        <v>121211</v>
      </c>
      <c r="G8" s="52"/>
      <c r="H8" s="53">
        <v>44777</v>
      </c>
      <c r="I8" s="54">
        <v>2459</v>
      </c>
      <c r="J8" s="70"/>
      <c r="K8" s="64"/>
      <c r="L8" s="65"/>
      <c r="M8" s="57">
        <v>156941</v>
      </c>
      <c r="N8" s="58">
        <v>29250</v>
      </c>
      <c r="O8" s="5" t="s">
        <v>13</v>
      </c>
      <c r="P8" s="65">
        <f t="shared" ref="P8:P32" si="1">N8+M8+L8+I8+C8</f>
        <v>195957</v>
      </c>
      <c r="Q8" s="61">
        <v>0</v>
      </c>
      <c r="R8" s="68">
        <v>74746</v>
      </c>
      <c r="S8" t="s">
        <v>17</v>
      </c>
    </row>
    <row r="9" spans="1:19" ht="18" thickBot="1" x14ac:dyDescent="0.35">
      <c r="A9" s="46"/>
      <c r="B9" s="47">
        <v>44778</v>
      </c>
      <c r="C9" s="48">
        <v>13782</v>
      </c>
      <c r="D9" s="69" t="s">
        <v>18</v>
      </c>
      <c r="E9" s="50">
        <v>44778</v>
      </c>
      <c r="F9" s="51">
        <v>136795</v>
      </c>
      <c r="G9" s="52"/>
      <c r="H9" s="53">
        <v>44778</v>
      </c>
      <c r="I9" s="54">
        <v>2786</v>
      </c>
      <c r="J9" s="55"/>
      <c r="K9" s="71"/>
      <c r="L9" s="65"/>
      <c r="M9" s="57">
        <f>72825+500</f>
        <v>73325</v>
      </c>
      <c r="N9" s="58">
        <v>46902</v>
      </c>
      <c r="O9" s="5" t="s">
        <v>13</v>
      </c>
      <c r="P9" s="65">
        <f t="shared" si="1"/>
        <v>136795</v>
      </c>
      <c r="Q9" s="61">
        <f t="shared" si="0"/>
        <v>0</v>
      </c>
      <c r="R9" s="66">
        <v>0</v>
      </c>
    </row>
    <row r="10" spans="1:19" ht="18" thickBot="1" x14ac:dyDescent="0.35">
      <c r="A10" s="46"/>
      <c r="B10" s="47">
        <v>44779</v>
      </c>
      <c r="C10" s="48">
        <v>15115</v>
      </c>
      <c r="D10" s="67" t="s">
        <v>19</v>
      </c>
      <c r="E10" s="50">
        <v>44779</v>
      </c>
      <c r="F10" s="51">
        <v>150888</v>
      </c>
      <c r="G10" s="52"/>
      <c r="H10" s="53">
        <v>44779</v>
      </c>
      <c r="I10" s="54">
        <v>11535</v>
      </c>
      <c r="J10" s="55">
        <v>44779</v>
      </c>
      <c r="K10" s="72" t="s">
        <v>20</v>
      </c>
      <c r="L10" s="73">
        <v>17752</v>
      </c>
      <c r="M10" s="57">
        <v>33319</v>
      </c>
      <c r="N10" s="58">
        <v>73167</v>
      </c>
      <c r="O10" s="5" t="s">
        <v>13</v>
      </c>
      <c r="P10" s="65">
        <f>N10+M10+L10+I10+C10</f>
        <v>150888</v>
      </c>
      <c r="Q10" s="61">
        <f t="shared" si="0"/>
        <v>0</v>
      </c>
      <c r="R10" s="66">
        <v>0</v>
      </c>
    </row>
    <row r="11" spans="1:19" ht="18" thickBot="1" x14ac:dyDescent="0.35">
      <c r="A11" s="46"/>
      <c r="B11" s="47">
        <v>44780</v>
      </c>
      <c r="C11" s="48">
        <v>7874</v>
      </c>
      <c r="D11" s="63" t="s">
        <v>21</v>
      </c>
      <c r="E11" s="50">
        <v>44780</v>
      </c>
      <c r="F11" s="51">
        <v>88541</v>
      </c>
      <c r="G11" s="52"/>
      <c r="H11" s="53">
        <v>44780</v>
      </c>
      <c r="I11" s="54">
        <v>2678</v>
      </c>
      <c r="J11" s="70"/>
      <c r="K11" s="74"/>
      <c r="L11" s="65"/>
      <c r="M11" s="57">
        <v>44630</v>
      </c>
      <c r="N11" s="58">
        <v>33359</v>
      </c>
      <c r="O11" s="5" t="s">
        <v>13</v>
      </c>
      <c r="P11" s="65">
        <f t="shared" si="1"/>
        <v>88541</v>
      </c>
      <c r="Q11" s="61">
        <f t="shared" si="0"/>
        <v>0</v>
      </c>
      <c r="R11" s="66">
        <v>0</v>
      </c>
    </row>
    <row r="12" spans="1:19" ht="18" thickBot="1" x14ac:dyDescent="0.35">
      <c r="A12" s="46"/>
      <c r="B12" s="47">
        <v>44781</v>
      </c>
      <c r="C12" s="48">
        <v>26522</v>
      </c>
      <c r="D12" s="63" t="s">
        <v>22</v>
      </c>
      <c r="E12" s="50">
        <v>44781</v>
      </c>
      <c r="F12" s="51">
        <v>110315</v>
      </c>
      <c r="G12" s="52"/>
      <c r="H12" s="53">
        <v>44781</v>
      </c>
      <c r="I12" s="54">
        <v>1627</v>
      </c>
      <c r="J12" s="55"/>
      <c r="K12" s="75"/>
      <c r="L12" s="65"/>
      <c r="M12" s="57">
        <v>47182</v>
      </c>
      <c r="N12" s="58">
        <v>34984</v>
      </c>
      <c r="O12" s="5" t="s">
        <v>13</v>
      </c>
      <c r="P12" s="65">
        <f t="shared" si="1"/>
        <v>110315</v>
      </c>
      <c r="Q12" s="61">
        <f t="shared" si="0"/>
        <v>0</v>
      </c>
      <c r="R12" s="66">
        <v>0</v>
      </c>
    </row>
    <row r="13" spans="1:19" ht="18" thickBot="1" x14ac:dyDescent="0.35">
      <c r="A13" s="46"/>
      <c r="B13" s="47">
        <v>44782</v>
      </c>
      <c r="C13" s="48">
        <v>18936</v>
      </c>
      <c r="D13" s="69" t="s">
        <v>23</v>
      </c>
      <c r="E13" s="50">
        <v>44782</v>
      </c>
      <c r="F13" s="51">
        <v>117529</v>
      </c>
      <c r="G13" s="52"/>
      <c r="H13" s="53">
        <v>44782</v>
      </c>
      <c r="I13" s="54">
        <v>1003</v>
      </c>
      <c r="J13" s="55"/>
      <c r="K13" s="64"/>
      <c r="L13" s="65"/>
      <c r="M13" s="57">
        <v>54684</v>
      </c>
      <c r="N13" s="58">
        <v>42906</v>
      </c>
      <c r="O13" s="5" t="s">
        <v>13</v>
      </c>
      <c r="P13" s="65">
        <f t="shared" si="1"/>
        <v>117529</v>
      </c>
      <c r="Q13" s="61">
        <f t="shared" si="0"/>
        <v>0</v>
      </c>
      <c r="R13" s="66">
        <v>0</v>
      </c>
    </row>
    <row r="14" spans="1:19" ht="18" thickBot="1" x14ac:dyDescent="0.35">
      <c r="A14" s="46"/>
      <c r="B14" s="47">
        <v>44783</v>
      </c>
      <c r="C14" s="48">
        <v>20568</v>
      </c>
      <c r="D14" s="67" t="s">
        <v>24</v>
      </c>
      <c r="E14" s="50">
        <v>44783</v>
      </c>
      <c r="F14" s="51">
        <v>104010</v>
      </c>
      <c r="G14" s="52"/>
      <c r="H14" s="53">
        <v>44783</v>
      </c>
      <c r="I14" s="54">
        <v>2073</v>
      </c>
      <c r="J14" s="55"/>
      <c r="K14" s="64"/>
      <c r="L14" s="65"/>
      <c r="M14" s="57">
        <v>40412</v>
      </c>
      <c r="N14" s="58">
        <v>40957</v>
      </c>
      <c r="O14" s="76" t="s">
        <v>13</v>
      </c>
      <c r="P14" s="65">
        <f t="shared" si="1"/>
        <v>104010</v>
      </c>
      <c r="Q14" s="61">
        <f t="shared" si="0"/>
        <v>0</v>
      </c>
      <c r="R14" s="66">
        <v>0</v>
      </c>
    </row>
    <row r="15" spans="1:19" ht="18" thickBot="1" x14ac:dyDescent="0.35">
      <c r="A15" s="46"/>
      <c r="B15" s="47">
        <v>44784</v>
      </c>
      <c r="C15" s="48">
        <v>14635</v>
      </c>
      <c r="D15" s="67" t="s">
        <v>25</v>
      </c>
      <c r="E15" s="50">
        <v>44784</v>
      </c>
      <c r="F15" s="51">
        <v>107642</v>
      </c>
      <c r="G15" s="52"/>
      <c r="H15" s="53">
        <v>44784</v>
      </c>
      <c r="I15" s="54">
        <v>2553</v>
      </c>
      <c r="J15" s="55"/>
      <c r="K15" s="64"/>
      <c r="L15" s="65"/>
      <c r="M15" s="57">
        <v>48105</v>
      </c>
      <c r="N15" s="58">
        <v>42349</v>
      </c>
      <c r="O15" s="5" t="s">
        <v>13</v>
      </c>
      <c r="P15" s="65">
        <f t="shared" si="1"/>
        <v>107642</v>
      </c>
      <c r="Q15" s="61">
        <f t="shared" si="0"/>
        <v>0</v>
      </c>
      <c r="R15" s="66">
        <v>0</v>
      </c>
    </row>
    <row r="16" spans="1:19" ht="18" thickBot="1" x14ac:dyDescent="0.35">
      <c r="A16" s="46"/>
      <c r="B16" s="47">
        <v>44785</v>
      </c>
      <c r="C16" s="48">
        <v>5114</v>
      </c>
      <c r="D16" s="63" t="s">
        <v>26</v>
      </c>
      <c r="E16" s="50">
        <v>44785</v>
      </c>
      <c r="F16" s="51">
        <v>102325</v>
      </c>
      <c r="G16" s="52"/>
      <c r="H16" s="53">
        <v>44785</v>
      </c>
      <c r="I16" s="54">
        <v>2096</v>
      </c>
      <c r="J16" s="55"/>
      <c r="K16" s="75"/>
      <c r="L16" s="17"/>
      <c r="M16" s="57">
        <v>63682</v>
      </c>
      <c r="N16" s="58">
        <v>31433</v>
      </c>
      <c r="O16" s="5" t="s">
        <v>13</v>
      </c>
      <c r="P16" s="65">
        <f t="shared" si="1"/>
        <v>102325</v>
      </c>
      <c r="Q16" s="61">
        <f t="shared" si="0"/>
        <v>0</v>
      </c>
      <c r="R16" s="66" t="s">
        <v>11</v>
      </c>
    </row>
    <row r="17" spans="1:19" ht="18" thickBot="1" x14ac:dyDescent="0.35">
      <c r="A17" s="46"/>
      <c r="B17" s="47">
        <v>44786</v>
      </c>
      <c r="C17" s="48">
        <v>24730</v>
      </c>
      <c r="D17" s="69" t="s">
        <v>27</v>
      </c>
      <c r="E17" s="50">
        <v>44786</v>
      </c>
      <c r="F17" s="51">
        <v>121083</v>
      </c>
      <c r="G17" s="52"/>
      <c r="H17" s="53">
        <v>44786</v>
      </c>
      <c r="I17" s="54">
        <v>3433</v>
      </c>
      <c r="J17" s="55">
        <v>44786</v>
      </c>
      <c r="K17" s="64" t="s">
        <v>28</v>
      </c>
      <c r="L17" s="73">
        <v>17689</v>
      </c>
      <c r="M17" s="57">
        <v>25200</v>
      </c>
      <c r="N17" s="58">
        <v>50035</v>
      </c>
      <c r="O17" s="5" t="s">
        <v>13</v>
      </c>
      <c r="P17" s="65">
        <f t="shared" si="1"/>
        <v>121087</v>
      </c>
      <c r="Q17" s="61">
        <f t="shared" si="0"/>
        <v>4</v>
      </c>
      <c r="R17" s="66">
        <v>0</v>
      </c>
    </row>
    <row r="18" spans="1:19" ht="18" thickBot="1" x14ac:dyDescent="0.35">
      <c r="A18" s="46"/>
      <c r="B18" s="47">
        <v>44787</v>
      </c>
      <c r="C18" s="48">
        <v>16104</v>
      </c>
      <c r="D18" s="63" t="s">
        <v>29</v>
      </c>
      <c r="E18" s="50">
        <v>44787</v>
      </c>
      <c r="F18" s="51">
        <v>128828</v>
      </c>
      <c r="G18" s="52"/>
      <c r="H18" s="53">
        <v>44787</v>
      </c>
      <c r="I18" s="54">
        <v>917</v>
      </c>
      <c r="J18" s="55"/>
      <c r="K18" s="77"/>
      <c r="L18" s="65"/>
      <c r="M18" s="57">
        <f>500+71526</f>
        <v>72026</v>
      </c>
      <c r="N18" s="58">
        <v>39781</v>
      </c>
      <c r="O18" s="5" t="s">
        <v>13</v>
      </c>
      <c r="P18" s="65">
        <f t="shared" si="1"/>
        <v>128828</v>
      </c>
      <c r="Q18" s="61">
        <f t="shared" si="0"/>
        <v>0</v>
      </c>
      <c r="R18" s="66">
        <v>0</v>
      </c>
    </row>
    <row r="19" spans="1:19" ht="18" customHeight="1" thickBot="1" x14ac:dyDescent="0.35">
      <c r="A19" s="46"/>
      <c r="B19" s="47">
        <v>44788</v>
      </c>
      <c r="C19" s="48">
        <v>7635</v>
      </c>
      <c r="D19" s="63" t="s">
        <v>30</v>
      </c>
      <c r="E19" s="50">
        <v>44788</v>
      </c>
      <c r="F19" s="51">
        <v>103454</v>
      </c>
      <c r="G19" s="52"/>
      <c r="H19" s="53">
        <v>44788</v>
      </c>
      <c r="I19" s="54">
        <v>1759</v>
      </c>
      <c r="J19" s="55"/>
      <c r="K19" s="78"/>
      <c r="L19" s="79"/>
      <c r="M19" s="57">
        <v>50554</v>
      </c>
      <c r="N19" s="58">
        <v>43506</v>
      </c>
      <c r="O19" s="5" t="s">
        <v>13</v>
      </c>
      <c r="P19" s="65">
        <f t="shared" si="1"/>
        <v>103454</v>
      </c>
      <c r="Q19" s="61">
        <f t="shared" si="0"/>
        <v>0</v>
      </c>
      <c r="R19" s="66">
        <v>0</v>
      </c>
    </row>
    <row r="20" spans="1:19" ht="18" customHeight="1" thickBot="1" x14ac:dyDescent="0.35">
      <c r="A20" s="46"/>
      <c r="B20" s="47">
        <v>44789</v>
      </c>
      <c r="C20" s="48">
        <v>42672</v>
      </c>
      <c r="D20" s="63" t="s">
        <v>31</v>
      </c>
      <c r="E20" s="50">
        <v>44789</v>
      </c>
      <c r="F20" s="51">
        <v>113037</v>
      </c>
      <c r="G20" s="52"/>
      <c r="H20" s="53">
        <v>44789</v>
      </c>
      <c r="I20" s="54">
        <v>127</v>
      </c>
      <c r="J20" s="55"/>
      <c r="K20" s="80"/>
      <c r="L20" s="73"/>
      <c r="M20" s="57">
        <f>26596+1098.68+22615</f>
        <v>50309.68</v>
      </c>
      <c r="N20" s="58">
        <v>46524</v>
      </c>
      <c r="O20" s="5" t="s">
        <v>13</v>
      </c>
      <c r="P20" s="65">
        <f t="shared" si="1"/>
        <v>139632.68</v>
      </c>
      <c r="Q20" s="61">
        <v>0</v>
      </c>
      <c r="R20" s="68">
        <v>26596</v>
      </c>
    </row>
    <row r="21" spans="1:19" ht="18" thickBot="1" x14ac:dyDescent="0.35">
      <c r="A21" s="46"/>
      <c r="B21" s="47">
        <v>44790</v>
      </c>
      <c r="C21" s="48">
        <v>32654</v>
      </c>
      <c r="D21" s="63" t="s">
        <v>32</v>
      </c>
      <c r="E21" s="50">
        <v>44790</v>
      </c>
      <c r="F21" s="51">
        <v>107301</v>
      </c>
      <c r="G21" s="52"/>
      <c r="H21" s="53">
        <v>44790</v>
      </c>
      <c r="I21" s="54">
        <v>6395</v>
      </c>
      <c r="J21" s="55"/>
      <c r="K21" s="81"/>
      <c r="L21" s="73"/>
      <c r="M21" s="57">
        <v>21525</v>
      </c>
      <c r="N21" s="58">
        <v>46727</v>
      </c>
      <c r="O21" s="5" t="s">
        <v>13</v>
      </c>
      <c r="P21" s="65">
        <f t="shared" si="1"/>
        <v>107301</v>
      </c>
      <c r="Q21" s="61">
        <f t="shared" si="0"/>
        <v>0</v>
      </c>
      <c r="R21" s="66">
        <v>0</v>
      </c>
    </row>
    <row r="22" spans="1:19" ht="18" thickBot="1" x14ac:dyDescent="0.35">
      <c r="A22" s="46"/>
      <c r="B22" s="47">
        <v>44791</v>
      </c>
      <c r="C22" s="48">
        <v>14097.5</v>
      </c>
      <c r="D22" s="63" t="s">
        <v>33</v>
      </c>
      <c r="E22" s="50">
        <v>44791</v>
      </c>
      <c r="F22" s="51">
        <v>98340</v>
      </c>
      <c r="G22" s="52"/>
      <c r="H22" s="53">
        <v>44791</v>
      </c>
      <c r="I22" s="54">
        <v>3128</v>
      </c>
      <c r="J22" s="55"/>
      <c r="K22" s="56"/>
      <c r="L22" s="82"/>
      <c r="M22" s="57">
        <v>46128.5</v>
      </c>
      <c r="N22" s="58">
        <v>34986</v>
      </c>
      <c r="O22" s="5" t="s">
        <v>13</v>
      </c>
      <c r="P22" s="65">
        <f t="shared" si="1"/>
        <v>98340</v>
      </c>
      <c r="Q22" s="61">
        <f t="shared" si="0"/>
        <v>0</v>
      </c>
      <c r="R22" s="66">
        <v>0</v>
      </c>
    </row>
    <row r="23" spans="1:19" ht="18" customHeight="1" thickBot="1" x14ac:dyDescent="0.35">
      <c r="A23" s="46"/>
      <c r="B23" s="47">
        <v>44792</v>
      </c>
      <c r="C23" s="48">
        <v>7873</v>
      </c>
      <c r="D23" s="63" t="s">
        <v>34</v>
      </c>
      <c r="E23" s="50">
        <v>44792</v>
      </c>
      <c r="F23" s="51">
        <v>105758</v>
      </c>
      <c r="G23" s="52"/>
      <c r="H23" s="53">
        <v>44792</v>
      </c>
      <c r="I23" s="54">
        <v>2018.5</v>
      </c>
      <c r="J23" s="83"/>
      <c r="K23" s="84"/>
      <c r="L23" s="73"/>
      <c r="M23" s="57">
        <v>58983.5</v>
      </c>
      <c r="N23" s="58">
        <v>42623</v>
      </c>
      <c r="O23" s="5" t="s">
        <v>13</v>
      </c>
      <c r="P23" s="65">
        <f t="shared" si="1"/>
        <v>111498</v>
      </c>
      <c r="Q23" s="61">
        <v>0</v>
      </c>
      <c r="R23" s="68">
        <v>5740</v>
      </c>
    </row>
    <row r="24" spans="1:19" ht="18" customHeight="1" thickBot="1" x14ac:dyDescent="0.35">
      <c r="A24" s="46"/>
      <c r="B24" s="47">
        <v>44793</v>
      </c>
      <c r="C24" s="48">
        <v>18797</v>
      </c>
      <c r="D24" s="69" t="s">
        <v>35</v>
      </c>
      <c r="E24" s="50">
        <v>44793</v>
      </c>
      <c r="F24" s="51">
        <v>113402</v>
      </c>
      <c r="G24" s="52"/>
      <c r="H24" s="53">
        <v>44793</v>
      </c>
      <c r="I24" s="54">
        <v>4714</v>
      </c>
      <c r="J24" s="85">
        <v>44793</v>
      </c>
      <c r="K24" s="86" t="s">
        <v>36</v>
      </c>
      <c r="L24" s="87">
        <v>18064</v>
      </c>
      <c r="M24" s="57">
        <v>100977</v>
      </c>
      <c r="N24" s="58">
        <v>44844</v>
      </c>
      <c r="O24" s="5" t="s">
        <v>13</v>
      </c>
      <c r="P24" s="65">
        <f>N24+M24+L24+I24+C24</f>
        <v>187396</v>
      </c>
      <c r="Q24" s="61">
        <v>0</v>
      </c>
      <c r="R24" s="68">
        <v>73994</v>
      </c>
    </row>
    <row r="25" spans="1:19" ht="18" thickBot="1" x14ac:dyDescent="0.35">
      <c r="A25" s="46"/>
      <c r="B25" s="47">
        <v>44794</v>
      </c>
      <c r="C25" s="48">
        <v>11074.5</v>
      </c>
      <c r="D25" s="63" t="s">
        <v>37</v>
      </c>
      <c r="E25" s="50">
        <v>44794</v>
      </c>
      <c r="F25" s="51">
        <v>95169</v>
      </c>
      <c r="G25" s="52"/>
      <c r="H25" s="53">
        <v>44794</v>
      </c>
      <c r="I25" s="54">
        <v>1353</v>
      </c>
      <c r="J25" s="83"/>
      <c r="K25" s="64"/>
      <c r="L25" s="88"/>
      <c r="M25" s="57">
        <v>53500.5</v>
      </c>
      <c r="N25" s="58">
        <v>29241</v>
      </c>
      <c r="O25" s="5" t="s">
        <v>13</v>
      </c>
      <c r="P25" s="89">
        <f t="shared" si="1"/>
        <v>95169</v>
      </c>
      <c r="Q25" s="61">
        <f t="shared" si="0"/>
        <v>0</v>
      </c>
      <c r="R25" s="66">
        <v>0</v>
      </c>
    </row>
    <row r="26" spans="1:19" ht="18" thickBot="1" x14ac:dyDescent="0.35">
      <c r="A26" s="46"/>
      <c r="B26" s="47">
        <v>44795</v>
      </c>
      <c r="C26" s="48">
        <v>15886.5</v>
      </c>
      <c r="D26" s="63" t="s">
        <v>38</v>
      </c>
      <c r="E26" s="50">
        <v>44795</v>
      </c>
      <c r="F26" s="51">
        <v>99660</v>
      </c>
      <c r="G26" s="52"/>
      <c r="H26" s="53">
        <v>44795</v>
      </c>
      <c r="I26" s="54">
        <v>956</v>
      </c>
      <c r="J26" s="55"/>
      <c r="K26" s="90"/>
      <c r="L26" s="91"/>
      <c r="M26" s="57">
        <f>10000+23209.5</f>
        <v>33209.5</v>
      </c>
      <c r="N26" s="58">
        <v>49608</v>
      </c>
      <c r="O26" s="5" t="s">
        <v>13</v>
      </c>
      <c r="P26" s="89">
        <f t="shared" si="1"/>
        <v>99660</v>
      </c>
      <c r="Q26" s="61">
        <f t="shared" si="0"/>
        <v>0</v>
      </c>
      <c r="R26" s="66">
        <v>0</v>
      </c>
    </row>
    <row r="27" spans="1:19" ht="18" customHeight="1" thickBot="1" x14ac:dyDescent="0.35">
      <c r="A27" s="46"/>
      <c r="B27" s="47">
        <v>44796</v>
      </c>
      <c r="C27" s="48">
        <v>14311</v>
      </c>
      <c r="D27" s="69" t="s">
        <v>39</v>
      </c>
      <c r="E27" s="50">
        <v>44796</v>
      </c>
      <c r="F27" s="51">
        <v>111550</v>
      </c>
      <c r="G27" s="52"/>
      <c r="H27" s="53">
        <v>44796</v>
      </c>
      <c r="I27" s="54">
        <v>2408</v>
      </c>
      <c r="J27" s="92"/>
      <c r="K27" s="93"/>
      <c r="L27" s="88"/>
      <c r="M27" s="57">
        <v>63665</v>
      </c>
      <c r="N27" s="58">
        <v>31166</v>
      </c>
      <c r="O27" s="5" t="s">
        <v>13</v>
      </c>
      <c r="P27" s="89">
        <f t="shared" si="1"/>
        <v>111550</v>
      </c>
      <c r="Q27" s="61">
        <f t="shared" si="0"/>
        <v>0</v>
      </c>
      <c r="R27" s="66">
        <v>0</v>
      </c>
    </row>
    <row r="28" spans="1:19" ht="18" customHeight="1" thickBot="1" x14ac:dyDescent="0.35">
      <c r="A28" s="46"/>
      <c r="B28" s="47">
        <v>44797</v>
      </c>
      <c r="C28" s="48">
        <v>20577</v>
      </c>
      <c r="D28" s="69" t="s">
        <v>40</v>
      </c>
      <c r="E28" s="50">
        <v>44797</v>
      </c>
      <c r="F28" s="51">
        <v>108964</v>
      </c>
      <c r="G28" s="52"/>
      <c r="H28" s="53">
        <v>44797</v>
      </c>
      <c r="I28" s="54">
        <v>4385</v>
      </c>
      <c r="J28" s="94"/>
      <c r="K28" s="95"/>
      <c r="L28" s="88"/>
      <c r="M28" s="57">
        <f>14701+9372+24359</f>
        <v>48432</v>
      </c>
      <c r="N28" s="58">
        <v>35570</v>
      </c>
      <c r="O28" s="5" t="s">
        <v>13</v>
      </c>
      <c r="P28" s="89">
        <f t="shared" si="1"/>
        <v>108964</v>
      </c>
      <c r="Q28" s="61">
        <f t="shared" si="0"/>
        <v>0</v>
      </c>
      <c r="R28" s="66">
        <v>0</v>
      </c>
    </row>
    <row r="29" spans="1:19" ht="18" thickBot="1" x14ac:dyDescent="0.35">
      <c r="A29" s="46"/>
      <c r="B29" s="47">
        <v>44798</v>
      </c>
      <c r="C29" s="48">
        <v>20490</v>
      </c>
      <c r="D29" s="96" t="s">
        <v>41</v>
      </c>
      <c r="E29" s="50">
        <v>44798</v>
      </c>
      <c r="F29" s="51">
        <v>104807</v>
      </c>
      <c r="G29" s="52"/>
      <c r="H29" s="53">
        <v>44798</v>
      </c>
      <c r="I29" s="54">
        <v>3229</v>
      </c>
      <c r="J29" s="97"/>
      <c r="K29" s="98"/>
      <c r="L29" s="88"/>
      <c r="M29" s="57">
        <v>54088</v>
      </c>
      <c r="N29" s="58">
        <v>27000</v>
      </c>
      <c r="O29" s="5" t="s">
        <v>13</v>
      </c>
      <c r="P29" s="89">
        <f t="shared" si="1"/>
        <v>104807</v>
      </c>
      <c r="Q29" s="61">
        <f t="shared" si="0"/>
        <v>0</v>
      </c>
      <c r="R29" s="66">
        <v>0</v>
      </c>
    </row>
    <row r="30" spans="1:19" ht="18" thickBot="1" x14ac:dyDescent="0.35">
      <c r="A30" s="46"/>
      <c r="B30" s="47">
        <v>44799</v>
      </c>
      <c r="C30" s="48">
        <v>12414</v>
      </c>
      <c r="D30" s="96" t="s">
        <v>42</v>
      </c>
      <c r="E30" s="50">
        <v>44799</v>
      </c>
      <c r="F30" s="51">
        <v>97054</v>
      </c>
      <c r="G30" s="52"/>
      <c r="H30" s="53">
        <v>44799</v>
      </c>
      <c r="I30" s="54">
        <v>3496</v>
      </c>
      <c r="J30" s="94"/>
      <c r="K30" s="64"/>
      <c r="L30" s="65"/>
      <c r="M30" s="57">
        <v>41955</v>
      </c>
      <c r="N30" s="58">
        <v>39189</v>
      </c>
      <c r="O30" s="5" t="s">
        <v>13</v>
      </c>
      <c r="P30" s="89">
        <f t="shared" si="1"/>
        <v>97054</v>
      </c>
      <c r="Q30" s="61">
        <f t="shared" si="0"/>
        <v>0</v>
      </c>
      <c r="R30" s="66">
        <v>0</v>
      </c>
    </row>
    <row r="31" spans="1:19" ht="18" thickBot="1" x14ac:dyDescent="0.35">
      <c r="A31" s="46"/>
      <c r="B31" s="47">
        <v>44800</v>
      </c>
      <c r="C31" s="48">
        <v>23381</v>
      </c>
      <c r="D31" s="99" t="s">
        <v>43</v>
      </c>
      <c r="E31" s="50">
        <v>44800</v>
      </c>
      <c r="F31" s="51">
        <v>134624</v>
      </c>
      <c r="G31" s="52"/>
      <c r="H31" s="53">
        <v>44800</v>
      </c>
      <c r="I31" s="54">
        <v>5400</v>
      </c>
      <c r="J31" s="94">
        <v>44800</v>
      </c>
      <c r="K31" s="100" t="s">
        <v>44</v>
      </c>
      <c r="L31" s="88">
        <v>18009</v>
      </c>
      <c r="M31" s="57">
        <v>26081</v>
      </c>
      <c r="N31" s="58">
        <v>61753</v>
      </c>
      <c r="O31" s="5" t="s">
        <v>13</v>
      </c>
      <c r="P31" s="60">
        <f t="shared" si="1"/>
        <v>134624</v>
      </c>
      <c r="Q31" s="61">
        <f t="shared" si="0"/>
        <v>0</v>
      </c>
      <c r="R31" s="66">
        <v>0</v>
      </c>
    </row>
    <row r="32" spans="1:19" ht="18" thickBot="1" x14ac:dyDescent="0.35">
      <c r="A32" s="46"/>
      <c r="B32" s="47">
        <v>44801</v>
      </c>
      <c r="C32" s="48">
        <v>0</v>
      </c>
      <c r="D32" s="101"/>
      <c r="E32" s="50">
        <v>44801</v>
      </c>
      <c r="F32" s="51">
        <v>103403</v>
      </c>
      <c r="G32" s="52"/>
      <c r="H32" s="53">
        <v>44801</v>
      </c>
      <c r="I32" s="54">
        <v>120.5</v>
      </c>
      <c r="J32" s="94"/>
      <c r="K32" s="64"/>
      <c r="L32" s="65"/>
      <c r="M32" s="57">
        <v>55305.5</v>
      </c>
      <c r="N32" s="58">
        <v>47977</v>
      </c>
      <c r="O32" s="5" t="s">
        <v>13</v>
      </c>
      <c r="P32" s="60">
        <f t="shared" si="1"/>
        <v>103403</v>
      </c>
      <c r="Q32" s="61">
        <f t="shared" si="0"/>
        <v>0</v>
      </c>
      <c r="R32" s="66">
        <v>0</v>
      </c>
      <c r="S32" t="s">
        <v>11</v>
      </c>
    </row>
    <row r="33" spans="1:18" ht="18" thickBot="1" x14ac:dyDescent="0.35">
      <c r="A33" s="46"/>
      <c r="B33" s="47"/>
      <c r="C33" s="48">
        <v>0</v>
      </c>
      <c r="D33" s="102"/>
      <c r="E33" s="50"/>
      <c r="F33" s="51"/>
      <c r="G33" s="52"/>
      <c r="H33" s="53"/>
      <c r="I33" s="54"/>
      <c r="J33" s="94"/>
      <c r="K33" s="71"/>
      <c r="L33" s="103"/>
      <c r="M33" s="57">
        <v>0</v>
      </c>
      <c r="N33" s="58">
        <v>0</v>
      </c>
      <c r="P33" s="60">
        <v>0</v>
      </c>
      <c r="Q33" s="61">
        <v>0</v>
      </c>
      <c r="R33" s="66">
        <v>0</v>
      </c>
    </row>
    <row r="34" spans="1:18" ht="18" thickBot="1" x14ac:dyDescent="0.35">
      <c r="A34" s="46"/>
      <c r="B34" s="47">
        <v>44774</v>
      </c>
      <c r="C34" s="48">
        <v>3786</v>
      </c>
      <c r="D34" s="101" t="s">
        <v>45</v>
      </c>
      <c r="E34" s="50"/>
      <c r="F34" s="51"/>
      <c r="G34" s="52"/>
      <c r="H34" s="53"/>
      <c r="I34" s="54"/>
      <c r="J34" s="94">
        <v>44779</v>
      </c>
      <c r="K34" s="104" t="s">
        <v>20</v>
      </c>
      <c r="L34" s="65">
        <v>15889</v>
      </c>
      <c r="M34" s="57">
        <v>0</v>
      </c>
      <c r="N34" s="58">
        <v>0</v>
      </c>
      <c r="P34" s="60">
        <v>0</v>
      </c>
      <c r="Q34" s="61">
        <f t="shared" si="0"/>
        <v>0</v>
      </c>
      <c r="R34" s="66">
        <v>0</v>
      </c>
    </row>
    <row r="35" spans="1:18" ht="18" thickBot="1" x14ac:dyDescent="0.35">
      <c r="A35" s="46"/>
      <c r="B35" s="47">
        <v>44781</v>
      </c>
      <c r="C35" s="105">
        <v>8782.75</v>
      </c>
      <c r="D35" s="99" t="s">
        <v>46</v>
      </c>
      <c r="E35" s="50"/>
      <c r="F35" s="51"/>
      <c r="G35" s="52"/>
      <c r="H35" s="53"/>
      <c r="I35" s="54"/>
      <c r="J35" s="106">
        <v>44786</v>
      </c>
      <c r="K35" s="107" t="s">
        <v>47</v>
      </c>
      <c r="L35" s="108">
        <v>17693</v>
      </c>
      <c r="M35" s="57">
        <v>0</v>
      </c>
      <c r="N35" s="58">
        <v>0</v>
      </c>
      <c r="P35" s="60">
        <v>0</v>
      </c>
      <c r="Q35" s="61">
        <f t="shared" si="0"/>
        <v>0</v>
      </c>
      <c r="R35" s="66">
        <v>0</v>
      </c>
    </row>
    <row r="36" spans="1:18" ht="18" customHeight="1" thickTop="1" thickBot="1" x14ac:dyDescent="0.35">
      <c r="A36" s="46"/>
      <c r="B36" s="47">
        <v>44782</v>
      </c>
      <c r="C36" s="109">
        <v>2543.0700000000002</v>
      </c>
      <c r="D36" s="110" t="s">
        <v>46</v>
      </c>
      <c r="E36" s="50"/>
      <c r="F36" s="51"/>
      <c r="G36" s="111"/>
      <c r="H36" s="53"/>
      <c r="I36" s="54"/>
      <c r="J36" s="94">
        <v>44793</v>
      </c>
      <c r="K36" s="104" t="s">
        <v>36</v>
      </c>
      <c r="L36" s="65">
        <v>19292</v>
      </c>
      <c r="M36" s="57">
        <v>0</v>
      </c>
      <c r="N36" s="58">
        <v>0</v>
      </c>
      <c r="P36" s="60">
        <v>0</v>
      </c>
      <c r="Q36" s="61">
        <f t="shared" si="0"/>
        <v>0</v>
      </c>
      <c r="R36" s="66">
        <v>0</v>
      </c>
    </row>
    <row r="37" spans="1:18" ht="18" customHeight="1" thickBot="1" x14ac:dyDescent="0.35">
      <c r="A37" s="46"/>
      <c r="B37" s="47">
        <v>44784</v>
      </c>
      <c r="C37" s="112">
        <v>36840</v>
      </c>
      <c r="D37" s="113" t="s">
        <v>48</v>
      </c>
      <c r="E37" s="50"/>
      <c r="F37" s="51"/>
      <c r="G37" s="111"/>
      <c r="H37" s="53"/>
      <c r="I37" s="54"/>
      <c r="J37" s="94">
        <v>44800</v>
      </c>
      <c r="K37" s="104" t="s">
        <v>44</v>
      </c>
      <c r="L37" s="65">
        <v>19291</v>
      </c>
      <c r="M37" s="57">
        <v>0</v>
      </c>
      <c r="N37" s="58">
        <v>0</v>
      </c>
      <c r="P37" s="60">
        <v>0</v>
      </c>
      <c r="Q37" s="61">
        <v>0</v>
      </c>
      <c r="R37" s="66">
        <v>0</v>
      </c>
    </row>
    <row r="38" spans="1:18" ht="18" thickBot="1" x14ac:dyDescent="0.35">
      <c r="A38" s="46"/>
      <c r="B38" s="47">
        <v>44790</v>
      </c>
      <c r="C38" s="112">
        <v>7629.21</v>
      </c>
      <c r="D38" s="113" t="s">
        <v>46</v>
      </c>
      <c r="E38" s="50"/>
      <c r="F38" s="51"/>
      <c r="G38" s="111"/>
      <c r="H38" s="53"/>
      <c r="I38" s="54"/>
      <c r="J38" s="94"/>
      <c r="K38" s="114"/>
      <c r="L38" s="65"/>
      <c r="M38" s="57">
        <v>0</v>
      </c>
      <c r="N38" s="58">
        <v>0</v>
      </c>
      <c r="P38" s="60">
        <v>0</v>
      </c>
      <c r="Q38" s="61">
        <f t="shared" si="0"/>
        <v>0</v>
      </c>
      <c r="R38" s="66">
        <v>0</v>
      </c>
    </row>
    <row r="39" spans="1:18" ht="18" thickBot="1" x14ac:dyDescent="0.35">
      <c r="A39" s="46"/>
      <c r="B39" s="47">
        <v>44792</v>
      </c>
      <c r="C39" s="112">
        <v>200000</v>
      </c>
      <c r="D39" s="115" t="s">
        <v>49</v>
      </c>
      <c r="E39" s="50"/>
      <c r="F39" s="116"/>
      <c r="G39" s="111"/>
      <c r="H39" s="53"/>
      <c r="I39" s="117"/>
      <c r="J39" s="94">
        <v>44781</v>
      </c>
      <c r="K39" s="114" t="s">
        <v>50</v>
      </c>
      <c r="L39" s="65">
        <v>6358.5</v>
      </c>
      <c r="M39" s="57">
        <v>0</v>
      </c>
      <c r="N39" s="58">
        <v>0</v>
      </c>
      <c r="P39" s="60">
        <v>0</v>
      </c>
      <c r="Q39" s="118">
        <f t="shared" si="0"/>
        <v>0</v>
      </c>
      <c r="R39" s="66">
        <v>0</v>
      </c>
    </row>
    <row r="40" spans="1:18" ht="18" thickBot="1" x14ac:dyDescent="0.35">
      <c r="A40" s="46"/>
      <c r="B40" s="47">
        <v>44796</v>
      </c>
      <c r="C40" s="112">
        <v>434740</v>
      </c>
      <c r="D40" s="119" t="s">
        <v>49</v>
      </c>
      <c r="E40" s="50"/>
      <c r="F40" s="120"/>
      <c r="G40" s="52"/>
      <c r="H40" s="121"/>
      <c r="I40" s="117"/>
      <c r="J40" s="94">
        <v>44781</v>
      </c>
      <c r="K40" s="64" t="s">
        <v>51</v>
      </c>
      <c r="L40" s="65">
        <v>4006.5</v>
      </c>
      <c r="M40" s="122">
        <v>0</v>
      </c>
      <c r="N40" s="123">
        <v>0</v>
      </c>
      <c r="P40" s="60">
        <v>0</v>
      </c>
      <c r="Q40" s="118">
        <f t="shared" si="0"/>
        <v>0</v>
      </c>
      <c r="R40" s="66">
        <v>0</v>
      </c>
    </row>
    <row r="41" spans="1:18" ht="18" thickBot="1" x14ac:dyDescent="0.35">
      <c r="A41" s="46"/>
      <c r="B41" s="47">
        <v>44796</v>
      </c>
      <c r="C41" s="112">
        <v>190403.20000000001</v>
      </c>
      <c r="D41" s="124" t="s">
        <v>49</v>
      </c>
      <c r="E41" s="125"/>
      <c r="F41" s="126"/>
      <c r="G41" s="52"/>
      <c r="H41" s="127"/>
      <c r="I41" s="128"/>
      <c r="J41" s="94">
        <v>44782</v>
      </c>
      <c r="K41" s="129" t="s">
        <v>52</v>
      </c>
      <c r="L41" s="65">
        <v>10440</v>
      </c>
      <c r="M41" s="130">
        <f>SUM(M5:M40)</f>
        <v>1553743.1800000002</v>
      </c>
      <c r="N41" s="130">
        <f>SUM(N5:N40)</f>
        <v>1198132</v>
      </c>
      <c r="P41" s="131">
        <f>SUM(P5:P40)</f>
        <v>3384938.6799999997</v>
      </c>
      <c r="Q41" s="132">
        <f>SUM(Q5:Q40)</f>
        <v>4</v>
      </c>
      <c r="R41" s="7">
        <f>SUM(R28:R40)</f>
        <v>0</v>
      </c>
    </row>
    <row r="42" spans="1:18" ht="18" thickBot="1" x14ac:dyDescent="0.35">
      <c r="A42" s="46"/>
      <c r="B42" s="47"/>
      <c r="C42" s="112"/>
      <c r="D42" s="124"/>
      <c r="E42" s="125"/>
      <c r="F42" s="126"/>
      <c r="G42" s="52"/>
      <c r="H42" s="127"/>
      <c r="I42" s="128"/>
      <c r="J42" s="106">
        <v>44785</v>
      </c>
      <c r="K42" s="133" t="s">
        <v>53</v>
      </c>
      <c r="L42" s="108">
        <v>1856</v>
      </c>
      <c r="M42" s="134"/>
      <c r="N42" s="134"/>
      <c r="P42" s="60"/>
      <c r="Q42" s="135"/>
      <c r="R42" s="7">
        <f>SUM(R5:R41)</f>
        <v>182722</v>
      </c>
    </row>
    <row r="43" spans="1:18" ht="18" thickBot="1" x14ac:dyDescent="0.35">
      <c r="A43" s="46"/>
      <c r="B43" s="47"/>
      <c r="C43" s="112"/>
      <c r="D43" s="124"/>
      <c r="E43" s="125"/>
      <c r="F43" s="126"/>
      <c r="G43" s="52"/>
      <c r="H43" s="127"/>
      <c r="I43" s="128"/>
      <c r="J43" s="94">
        <v>44788</v>
      </c>
      <c r="K43" s="64" t="s">
        <v>50</v>
      </c>
      <c r="L43" s="65">
        <v>7141.1</v>
      </c>
      <c r="M43" s="136"/>
      <c r="N43" s="136"/>
      <c r="P43" s="60"/>
      <c r="Q43" s="26"/>
    </row>
    <row r="44" spans="1:18" ht="18" thickBot="1" x14ac:dyDescent="0.35">
      <c r="A44" s="46"/>
      <c r="B44" s="47"/>
      <c r="C44" s="112"/>
      <c r="D44" s="124"/>
      <c r="E44" s="125"/>
      <c r="F44" s="126"/>
      <c r="G44" s="52"/>
      <c r="H44" s="127"/>
      <c r="I44" s="128"/>
      <c r="J44" s="94">
        <v>44789</v>
      </c>
      <c r="K44" s="64" t="s">
        <v>54</v>
      </c>
      <c r="L44" s="65">
        <v>549</v>
      </c>
      <c r="M44" s="136"/>
      <c r="N44" s="136"/>
      <c r="P44" s="60"/>
      <c r="Q44" s="26"/>
    </row>
    <row r="45" spans="1:18" ht="18" thickBot="1" x14ac:dyDescent="0.35">
      <c r="A45" s="46"/>
      <c r="B45" s="47"/>
      <c r="C45" s="112"/>
      <c r="D45" s="137"/>
      <c r="E45" s="125"/>
      <c r="F45" s="126"/>
      <c r="G45" s="52"/>
      <c r="H45" s="127"/>
      <c r="I45" s="128"/>
      <c r="J45" s="94">
        <v>44792</v>
      </c>
      <c r="K45" s="138" t="s">
        <v>55</v>
      </c>
      <c r="L45" s="65">
        <v>2030</v>
      </c>
      <c r="M45" s="139">
        <f>M41+N41</f>
        <v>2751875.18</v>
      </c>
      <c r="N45" s="140"/>
      <c r="P45" s="60"/>
      <c r="Q45" s="26"/>
    </row>
    <row r="46" spans="1:18" ht="18" thickBot="1" x14ac:dyDescent="0.35">
      <c r="A46" s="46"/>
      <c r="B46" s="47"/>
      <c r="C46" s="112"/>
      <c r="D46" s="137"/>
      <c r="E46" s="125"/>
      <c r="F46" s="126"/>
      <c r="G46" s="52"/>
      <c r="H46" s="127"/>
      <c r="I46" s="128"/>
      <c r="J46" s="94">
        <v>44796</v>
      </c>
      <c r="K46" s="64" t="s">
        <v>50</v>
      </c>
      <c r="L46" s="65">
        <v>6150.35</v>
      </c>
      <c r="M46" s="136"/>
      <c r="N46" s="136"/>
      <c r="P46" s="60"/>
      <c r="Q46" s="26"/>
    </row>
    <row r="47" spans="1:18" ht="18" thickBot="1" x14ac:dyDescent="0.35">
      <c r="A47" s="46"/>
      <c r="B47" s="47"/>
      <c r="C47" s="112"/>
      <c r="D47" s="137"/>
      <c r="E47" s="125"/>
      <c r="F47" s="126"/>
      <c r="G47" s="52"/>
      <c r="H47" s="127"/>
      <c r="I47" s="128"/>
      <c r="J47" s="94">
        <v>44796</v>
      </c>
      <c r="K47" s="64" t="s">
        <v>56</v>
      </c>
      <c r="L47" s="65">
        <v>2320</v>
      </c>
      <c r="M47" s="136"/>
      <c r="N47" s="136"/>
      <c r="P47" s="60"/>
      <c r="Q47" s="26"/>
    </row>
    <row r="48" spans="1:18" ht="18" thickBot="1" x14ac:dyDescent="0.35">
      <c r="A48" s="46"/>
      <c r="B48" s="47"/>
      <c r="C48" s="112"/>
      <c r="D48" s="137"/>
      <c r="E48" s="125"/>
      <c r="F48" s="126"/>
      <c r="G48" s="52"/>
      <c r="H48" s="127"/>
      <c r="I48" s="128"/>
      <c r="J48" s="141">
        <v>44796</v>
      </c>
      <c r="K48" s="64" t="s">
        <v>57</v>
      </c>
      <c r="L48" s="103">
        <v>4640</v>
      </c>
      <c r="M48" s="136"/>
      <c r="N48" s="136"/>
      <c r="P48" s="60"/>
      <c r="Q48" s="26"/>
    </row>
    <row r="49" spans="1:17" ht="18" thickBot="1" x14ac:dyDescent="0.35">
      <c r="A49" s="46"/>
      <c r="B49" s="47"/>
      <c r="C49" s="112"/>
      <c r="D49" s="137"/>
      <c r="E49" s="125"/>
      <c r="F49" s="126"/>
      <c r="G49" s="52"/>
      <c r="H49" s="127"/>
      <c r="I49" s="128"/>
      <c r="J49" s="141">
        <v>44797</v>
      </c>
      <c r="K49" s="64" t="s">
        <v>58</v>
      </c>
      <c r="L49" s="103">
        <f>11110.94+3061.13+1939.06</f>
        <v>16111.13</v>
      </c>
      <c r="M49" s="136"/>
      <c r="N49" s="136"/>
      <c r="P49" s="60"/>
      <c r="Q49" s="26"/>
    </row>
    <row r="50" spans="1:17" ht="18" thickBot="1" x14ac:dyDescent="0.35">
      <c r="A50" s="46"/>
      <c r="B50" s="47"/>
      <c r="C50" s="112"/>
      <c r="D50" s="137"/>
      <c r="E50" s="125"/>
      <c r="F50" s="126"/>
      <c r="G50" s="52"/>
      <c r="H50" s="127"/>
      <c r="I50" s="128"/>
      <c r="J50" s="141">
        <v>44797</v>
      </c>
      <c r="K50" s="64" t="s">
        <v>59</v>
      </c>
      <c r="L50" s="103">
        <f>120206.2</f>
        <v>120206.2</v>
      </c>
      <c r="M50" s="136"/>
      <c r="N50" s="136"/>
      <c r="P50" s="60"/>
      <c r="Q50" s="26"/>
    </row>
    <row r="51" spans="1:17" ht="18" thickBot="1" x14ac:dyDescent="0.35">
      <c r="A51" s="46"/>
      <c r="B51" s="47"/>
      <c r="C51" s="112"/>
      <c r="D51" s="137"/>
      <c r="E51" s="125"/>
      <c r="F51" s="126"/>
      <c r="G51" s="52"/>
      <c r="H51" s="127"/>
      <c r="I51" s="128"/>
      <c r="J51" s="141">
        <v>44797</v>
      </c>
      <c r="K51" s="64" t="s">
        <v>59</v>
      </c>
      <c r="L51" s="103">
        <v>79793.8</v>
      </c>
      <c r="M51" s="136"/>
      <c r="N51" s="136"/>
      <c r="P51" s="60"/>
      <c r="Q51" s="26"/>
    </row>
    <row r="52" spans="1:17" ht="18" thickBot="1" x14ac:dyDescent="0.35">
      <c r="A52" s="46"/>
      <c r="B52" s="47"/>
      <c r="C52" s="112"/>
      <c r="D52" s="137"/>
      <c r="E52" s="125"/>
      <c r="F52" s="126"/>
      <c r="G52" s="52"/>
      <c r="H52" s="127"/>
      <c r="I52" s="128"/>
      <c r="J52" s="141">
        <v>44798</v>
      </c>
      <c r="K52" s="64" t="s">
        <v>60</v>
      </c>
      <c r="L52" s="103">
        <v>16230.99</v>
      </c>
      <c r="M52" s="136"/>
      <c r="N52" s="136"/>
      <c r="P52" s="60"/>
      <c r="Q52" s="26"/>
    </row>
    <row r="53" spans="1:17" ht="18" thickBot="1" x14ac:dyDescent="0.35">
      <c r="A53" s="46"/>
      <c r="B53" s="47"/>
      <c r="C53" s="112"/>
      <c r="D53" s="137"/>
      <c r="E53" s="125"/>
      <c r="F53" s="126"/>
      <c r="G53" s="52"/>
      <c r="H53" s="127"/>
      <c r="I53" s="128"/>
      <c r="J53" s="141">
        <v>44798</v>
      </c>
      <c r="K53" s="64" t="s">
        <v>61</v>
      </c>
      <c r="L53" s="103">
        <v>28000</v>
      </c>
      <c r="M53" s="136"/>
      <c r="N53" s="136"/>
      <c r="P53" s="60"/>
      <c r="Q53" s="26"/>
    </row>
    <row r="54" spans="1:17" ht="18" thickBot="1" x14ac:dyDescent="0.35">
      <c r="A54" s="46"/>
      <c r="B54" s="47"/>
      <c r="C54" s="142"/>
      <c r="D54" s="137"/>
      <c r="E54" s="125"/>
      <c r="F54" s="126"/>
      <c r="G54" s="52"/>
      <c r="H54" s="127"/>
      <c r="I54" s="128"/>
      <c r="J54" s="141">
        <v>44799</v>
      </c>
      <c r="K54" s="138" t="s">
        <v>62</v>
      </c>
      <c r="L54" s="103">
        <v>5972.48</v>
      </c>
      <c r="M54" s="136"/>
      <c r="N54" s="136"/>
      <c r="P54" s="60"/>
      <c r="Q54" s="26"/>
    </row>
    <row r="55" spans="1:17" ht="18.75" thickTop="1" thickBot="1" x14ac:dyDescent="0.35">
      <c r="A55" s="46"/>
      <c r="B55" s="47"/>
      <c r="C55" s="143"/>
      <c r="D55" s="137"/>
      <c r="E55" s="125"/>
      <c r="F55" s="126"/>
      <c r="G55" s="52"/>
      <c r="H55" s="127"/>
      <c r="I55" s="128"/>
      <c r="J55" s="141">
        <v>44802</v>
      </c>
      <c r="K55" s="144" t="s">
        <v>63</v>
      </c>
      <c r="L55" s="103">
        <v>7772</v>
      </c>
      <c r="M55" s="136"/>
      <c r="N55" s="136"/>
      <c r="P55" s="60"/>
      <c r="Q55" s="26"/>
    </row>
    <row r="56" spans="1:17" ht="18" thickBot="1" x14ac:dyDescent="0.35">
      <c r="A56" s="46"/>
      <c r="B56" s="47"/>
      <c r="C56" s="48"/>
      <c r="D56" s="137"/>
      <c r="E56" s="125"/>
      <c r="F56" s="126"/>
      <c r="G56" s="52"/>
      <c r="H56" s="127"/>
      <c r="I56" s="128"/>
      <c r="J56" s="141">
        <v>44802</v>
      </c>
      <c r="K56" s="144" t="s">
        <v>64</v>
      </c>
      <c r="L56" s="103">
        <v>30567.47</v>
      </c>
      <c r="M56" s="136"/>
      <c r="N56" s="136"/>
      <c r="P56" s="60"/>
      <c r="Q56" s="26"/>
    </row>
    <row r="57" spans="1:17" ht="18" hidden="1" thickBot="1" x14ac:dyDescent="0.35">
      <c r="A57" s="46"/>
      <c r="B57" s="47"/>
      <c r="C57" s="48"/>
      <c r="D57" s="137"/>
      <c r="E57" s="125"/>
      <c r="F57" s="126"/>
      <c r="G57" s="52"/>
      <c r="H57" s="127"/>
      <c r="I57" s="128"/>
      <c r="J57" s="141"/>
      <c r="K57" s="64"/>
      <c r="L57" s="103"/>
      <c r="M57" s="136"/>
      <c r="N57" s="136"/>
      <c r="P57" s="60"/>
      <c r="Q57" s="26"/>
    </row>
    <row r="58" spans="1:17" ht="18" hidden="1" thickBot="1" x14ac:dyDescent="0.35">
      <c r="A58" s="46"/>
      <c r="B58" s="47"/>
      <c r="C58" s="48"/>
      <c r="D58" s="137"/>
      <c r="E58" s="125"/>
      <c r="F58" s="126"/>
      <c r="G58" s="52"/>
      <c r="H58" s="127"/>
      <c r="I58" s="128"/>
      <c r="J58" s="145"/>
      <c r="K58" s="146"/>
      <c r="L58" s="147"/>
      <c r="M58" s="136"/>
      <c r="N58" s="136"/>
      <c r="P58" s="60"/>
      <c r="Q58" s="26"/>
    </row>
    <row r="59" spans="1:17" ht="18" hidden="1" thickBot="1" x14ac:dyDescent="0.35">
      <c r="A59" s="46"/>
      <c r="B59" s="47"/>
      <c r="C59" s="48"/>
      <c r="D59" s="137"/>
      <c r="E59" s="125"/>
      <c r="F59" s="126"/>
      <c r="G59" s="52"/>
      <c r="H59" s="127"/>
      <c r="I59" s="128"/>
      <c r="J59" s="148"/>
      <c r="K59" s="149"/>
      <c r="L59" s="88"/>
      <c r="M59" s="136"/>
      <c r="N59" s="136"/>
      <c r="P59" s="60"/>
      <c r="Q59" s="26"/>
    </row>
    <row r="60" spans="1:17" ht="16.5" hidden="1" thickBot="1" x14ac:dyDescent="0.3">
      <c r="A60" s="46"/>
      <c r="B60" s="150"/>
      <c r="C60" s="48">
        <v>0</v>
      </c>
      <c r="D60" s="151"/>
      <c r="E60" s="152"/>
      <c r="F60" s="153"/>
      <c r="H60" s="154"/>
      <c r="I60" s="128"/>
      <c r="J60" s="155"/>
      <c r="K60" s="93"/>
      <c r="L60" s="103"/>
      <c r="M60" s="60"/>
      <c r="N60" s="60"/>
      <c r="P60" s="60"/>
      <c r="Q60" s="26"/>
    </row>
    <row r="61" spans="1:17" ht="16.5" hidden="1" thickBot="1" x14ac:dyDescent="0.3">
      <c r="A61" s="46"/>
      <c r="B61" s="156"/>
      <c r="C61" s="157"/>
      <c r="D61" s="151"/>
      <c r="E61" s="158"/>
      <c r="F61" s="60"/>
      <c r="H61" s="159"/>
      <c r="I61" s="60"/>
      <c r="J61" s="155"/>
      <c r="K61" s="138"/>
      <c r="L61" s="103"/>
      <c r="M61" s="60"/>
      <c r="N61" s="60"/>
      <c r="P61" s="60"/>
      <c r="Q61" s="26"/>
    </row>
    <row r="62" spans="1:17" ht="16.5" hidden="1" thickBot="1" x14ac:dyDescent="0.3">
      <c r="A62" s="46"/>
      <c r="B62" s="156"/>
      <c r="C62" s="157"/>
      <c r="D62" s="151"/>
      <c r="E62" s="158"/>
      <c r="F62" s="60"/>
      <c r="H62" s="159"/>
      <c r="I62" s="60"/>
      <c r="J62" s="155"/>
      <c r="K62" s="138"/>
      <c r="L62" s="103"/>
      <c r="M62" s="60"/>
      <c r="N62" s="60"/>
      <c r="P62" s="60"/>
      <c r="Q62" s="26"/>
    </row>
    <row r="63" spans="1:17" ht="16.5" hidden="1" thickBot="1" x14ac:dyDescent="0.3">
      <c r="A63" s="46"/>
      <c r="B63" s="156"/>
      <c r="C63" s="157"/>
      <c r="D63" s="151"/>
      <c r="E63" s="158"/>
      <c r="F63" s="60"/>
      <c r="H63" s="159"/>
      <c r="I63" s="60"/>
      <c r="J63" s="155"/>
      <c r="K63" s="138"/>
      <c r="L63" s="103"/>
      <c r="M63" s="60"/>
      <c r="N63" s="60"/>
      <c r="P63" s="60"/>
      <c r="Q63" s="26"/>
    </row>
    <row r="64" spans="1:17" ht="16.5" hidden="1" thickBot="1" x14ac:dyDescent="0.3">
      <c r="A64" s="46"/>
      <c r="B64" s="156"/>
      <c r="C64" s="157"/>
      <c r="D64" s="151"/>
      <c r="E64" s="158"/>
      <c r="F64" s="60"/>
      <c r="H64" s="159"/>
      <c r="I64" s="60"/>
      <c r="J64" s="155"/>
      <c r="K64" s="138"/>
      <c r="L64" s="103"/>
      <c r="M64" s="60"/>
      <c r="N64" s="60"/>
      <c r="P64" s="60"/>
      <c r="Q64" s="26"/>
    </row>
    <row r="65" spans="1:17" ht="16.5" hidden="1" thickBot="1" x14ac:dyDescent="0.3">
      <c r="A65" s="46"/>
      <c r="B65" s="156"/>
      <c r="C65" s="157"/>
      <c r="D65" s="151"/>
      <c r="E65" s="158"/>
      <c r="F65" s="60"/>
      <c r="H65" s="159"/>
      <c r="I65" s="60"/>
      <c r="J65" s="155"/>
      <c r="K65" s="138"/>
      <c r="L65" s="103"/>
      <c r="M65" s="60"/>
      <c r="N65" s="60"/>
      <c r="P65" s="60"/>
      <c r="Q65" s="26"/>
    </row>
    <row r="66" spans="1:17" ht="16.5" thickBot="1" x14ac:dyDescent="0.3">
      <c r="A66" s="46"/>
      <c r="B66" s="156"/>
      <c r="C66" s="157"/>
      <c r="D66" s="151"/>
      <c r="E66" s="158"/>
      <c r="F66" s="60"/>
      <c r="H66" s="159"/>
      <c r="I66" s="60"/>
      <c r="J66" s="160"/>
      <c r="K66" s="161"/>
      <c r="L66" s="17"/>
      <c r="M66" s="60"/>
      <c r="N66" s="60"/>
      <c r="P66" s="60"/>
      <c r="Q66" s="26"/>
    </row>
    <row r="67" spans="1:17" ht="16.5" thickBot="1" x14ac:dyDescent="0.3">
      <c r="B67" s="162" t="s">
        <v>65</v>
      </c>
      <c r="C67" s="163">
        <f>SUM(C5:C60)</f>
        <v>1367024.73</v>
      </c>
      <c r="D67" s="164"/>
      <c r="E67" s="165" t="s">
        <v>65</v>
      </c>
      <c r="F67" s="166">
        <f>SUM(F5:F60)</f>
        <v>3202213</v>
      </c>
      <c r="G67" s="167"/>
      <c r="H67" s="165" t="s">
        <v>66</v>
      </c>
      <c r="I67" s="168">
        <f>SUM(I5:I60)</f>
        <v>79249</v>
      </c>
      <c r="J67" s="169"/>
      <c r="K67" s="170" t="s">
        <v>67</v>
      </c>
      <c r="L67" s="171">
        <f>SUM(L5:L65)-L26</f>
        <v>493824.52</v>
      </c>
      <c r="M67" s="172"/>
      <c r="N67" s="172"/>
      <c r="P67" s="60"/>
      <c r="Q67" s="26"/>
    </row>
    <row r="68" spans="1:17" ht="16.5" thickTop="1" x14ac:dyDescent="0.25">
      <c r="C68" s="9" t="s">
        <v>11</v>
      </c>
      <c r="P68" s="60"/>
      <c r="Q68" s="26"/>
    </row>
    <row r="69" spans="1:17" ht="18.75" x14ac:dyDescent="0.25">
      <c r="A69" s="174"/>
      <c r="B69" s="175"/>
      <c r="C69" s="4"/>
      <c r="H69" s="176" t="s">
        <v>68</v>
      </c>
      <c r="I69" s="177"/>
      <c r="J69" s="178"/>
      <c r="K69" s="179">
        <f>I67+L67</f>
        <v>573073.52</v>
      </c>
      <c r="L69" s="180"/>
      <c r="M69" s="181"/>
      <c r="N69" s="181"/>
      <c r="P69" s="60"/>
      <c r="Q69" s="26"/>
    </row>
    <row r="70" spans="1:17" x14ac:dyDescent="0.25">
      <c r="D70" s="182" t="s">
        <v>69</v>
      </c>
      <c r="E70" s="182"/>
      <c r="F70" s="183">
        <f>F67-K69-C67</f>
        <v>1262114.75</v>
      </c>
      <c r="I70" s="184"/>
      <c r="J70" s="185"/>
    </row>
    <row r="71" spans="1:17" ht="18.75" x14ac:dyDescent="0.3">
      <c r="D71" s="186" t="s">
        <v>70</v>
      </c>
      <c r="E71" s="186"/>
      <c r="F71" s="118">
        <v>-1715125.23</v>
      </c>
      <c r="I71" s="187" t="s">
        <v>71</v>
      </c>
      <c r="J71" s="188"/>
      <c r="K71" s="189">
        <f>F73+F74+F75</f>
        <v>2249865.5500000003</v>
      </c>
      <c r="L71" s="189"/>
      <c r="M71" s="190"/>
      <c r="N71" s="190"/>
      <c r="O71" s="191"/>
      <c r="P71" s="190"/>
      <c r="Q71" s="190"/>
    </row>
    <row r="72" spans="1:17" ht="19.5" thickBot="1" x14ac:dyDescent="0.35">
      <c r="D72" s="192" t="s">
        <v>72</v>
      </c>
      <c r="E72" s="193"/>
      <c r="F72" s="194">
        <v>-301758.96000000002</v>
      </c>
      <c r="I72" s="195"/>
      <c r="J72" s="196"/>
      <c r="K72" s="197"/>
      <c r="L72" s="198"/>
      <c r="M72" s="190"/>
      <c r="N72" s="190"/>
      <c r="O72" s="191"/>
      <c r="P72" s="190"/>
      <c r="Q72" s="190"/>
    </row>
    <row r="73" spans="1:17" ht="19.5" thickTop="1" x14ac:dyDescent="0.3">
      <c r="C73" s="11" t="s">
        <v>11</v>
      </c>
      <c r="E73" s="174" t="s">
        <v>73</v>
      </c>
      <c r="F73" s="172">
        <f>SUM(F70:F72)</f>
        <v>-754769.44</v>
      </c>
      <c r="H73" s="199"/>
      <c r="I73" s="200" t="s">
        <v>74</v>
      </c>
      <c r="J73" s="201"/>
      <c r="K73" s="202">
        <f>-C4</f>
        <v>-2274653.09</v>
      </c>
      <c r="L73" s="189"/>
    </row>
    <row r="74" spans="1:17" ht="16.5" thickBot="1" x14ac:dyDescent="0.3">
      <c r="D74" s="203" t="s">
        <v>75</v>
      </c>
      <c r="E74" s="174" t="s">
        <v>76</v>
      </c>
      <c r="F74" s="118">
        <v>332079</v>
      </c>
    </row>
    <row r="75" spans="1:17" ht="20.25" thickTop="1" thickBot="1" x14ac:dyDescent="0.35">
      <c r="C75" s="204">
        <v>44801</v>
      </c>
      <c r="D75" s="205" t="s">
        <v>77</v>
      </c>
      <c r="E75" s="206"/>
      <c r="F75" s="207">
        <v>2672555.9900000002</v>
      </c>
      <c r="I75" s="208" t="s">
        <v>78</v>
      </c>
      <c r="J75" s="209"/>
      <c r="K75" s="210">
        <f>K71+K73</f>
        <v>-24787.539999999572</v>
      </c>
      <c r="L75" s="210"/>
    </row>
    <row r="76" spans="1:17" ht="17.25" x14ac:dyDescent="0.3">
      <c r="C76" s="211"/>
      <c r="D76" s="212"/>
      <c r="E76" s="174"/>
      <c r="F76" s="213"/>
      <c r="J76" s="214"/>
    </row>
    <row r="77" spans="1:17" ht="20.25" customHeight="1" x14ac:dyDescent="0.25">
      <c r="I77" s="215"/>
      <c r="J77" s="215"/>
      <c r="K77" s="216"/>
      <c r="L77" s="217"/>
    </row>
    <row r="78" spans="1:17" ht="16.5" customHeight="1" x14ac:dyDescent="0.25">
      <c r="B78" s="218"/>
      <c r="C78" s="219"/>
      <c r="D78" s="220"/>
      <c r="E78" s="60"/>
      <c r="I78" s="215"/>
      <c r="J78" s="215"/>
      <c r="K78" s="216"/>
      <c r="L78" s="217"/>
      <c r="M78" s="221"/>
      <c r="N78" s="174"/>
    </row>
    <row r="79" spans="1:17" x14ac:dyDescent="0.25">
      <c r="B79" s="218"/>
      <c r="C79" s="222"/>
      <c r="E79" s="60"/>
      <c r="M79" s="221"/>
      <c r="N79" s="174"/>
    </row>
    <row r="80" spans="1:17" x14ac:dyDescent="0.25">
      <c r="B80" s="218"/>
      <c r="C80" s="222"/>
      <c r="E80" s="60"/>
      <c r="F80" s="223"/>
      <c r="L80" s="224"/>
      <c r="M80" s="4"/>
    </row>
    <row r="81" spans="2:13" x14ac:dyDescent="0.25">
      <c r="B81" s="218"/>
      <c r="C81" s="222"/>
      <c r="E81" s="60"/>
      <c r="M81" s="4"/>
    </row>
    <row r="82" spans="2:13" x14ac:dyDescent="0.25">
      <c r="B82" s="218"/>
      <c r="C82" s="222"/>
      <c r="D82" s="225"/>
      <c r="E82" s="60"/>
      <c r="F82" s="226"/>
      <c r="M82" s="4"/>
    </row>
    <row r="83" spans="2:13" x14ac:dyDescent="0.25">
      <c r="D83" s="225"/>
      <c r="E83" s="227"/>
      <c r="F83" s="60"/>
      <c r="M83" s="4"/>
    </row>
    <row r="84" spans="2:13" x14ac:dyDescent="0.25">
      <c r="D84" s="225"/>
      <c r="E84" s="227"/>
      <c r="F84" s="60"/>
      <c r="M84" s="4"/>
    </row>
    <row r="85" spans="2:13" x14ac:dyDescent="0.25">
      <c r="D85" s="225"/>
      <c r="E85" s="227"/>
      <c r="F85" s="60"/>
      <c r="M85" s="4"/>
    </row>
    <row r="86" spans="2:13" x14ac:dyDescent="0.25">
      <c r="D86" s="225"/>
      <c r="E86" s="227"/>
      <c r="F86" s="60"/>
      <c r="M86" s="4"/>
    </row>
    <row r="87" spans="2:13" x14ac:dyDescent="0.25">
      <c r="D87" s="225"/>
      <c r="E87" s="227"/>
      <c r="F87" s="60"/>
      <c r="M87" s="4"/>
    </row>
    <row r="88" spans="2:13" x14ac:dyDescent="0.25">
      <c r="D88" s="225"/>
      <c r="E88" s="227"/>
      <c r="F88" s="60"/>
      <c r="M88" s="4"/>
    </row>
    <row r="89" spans="2:13" x14ac:dyDescent="0.25">
      <c r="D89" s="225"/>
      <c r="E89" s="227"/>
      <c r="F89" s="60"/>
      <c r="M89" s="4"/>
    </row>
    <row r="90" spans="2:13" x14ac:dyDescent="0.25">
      <c r="D90" s="225"/>
      <c r="E90" s="227"/>
      <c r="F90" s="60"/>
      <c r="M90" s="4"/>
    </row>
    <row r="91" spans="2:13" x14ac:dyDescent="0.25">
      <c r="D91" s="225"/>
      <c r="E91" s="227"/>
      <c r="F91" s="60"/>
      <c r="M91" s="4"/>
    </row>
    <row r="92" spans="2:13" x14ac:dyDescent="0.25">
      <c r="D92" s="225"/>
      <c r="E92" s="227"/>
      <c r="F92" s="60"/>
      <c r="M92" s="4"/>
    </row>
    <row r="93" spans="2:13" x14ac:dyDescent="0.25">
      <c r="D93" s="225"/>
      <c r="E93" s="227"/>
      <c r="F93" s="60"/>
      <c r="M93" s="4"/>
    </row>
    <row r="94" spans="2:13" x14ac:dyDescent="0.25">
      <c r="D94" s="225"/>
      <c r="E94" s="227"/>
      <c r="F94" s="60"/>
    </row>
    <row r="95" spans="2:13" x14ac:dyDescent="0.25">
      <c r="D95" s="225"/>
      <c r="E95" s="228"/>
      <c r="F95" s="226"/>
    </row>
    <row r="96" spans="2:13" x14ac:dyDescent="0.25">
      <c r="D96" s="225"/>
      <c r="E96" s="228"/>
      <c r="F96" s="226"/>
    </row>
    <row r="97" spans="4:6" x14ac:dyDescent="0.25">
      <c r="D97" s="225"/>
      <c r="E97" s="228"/>
      <c r="F97" s="226"/>
    </row>
  </sheetData>
  <mergeCells count="22">
    <mergeCell ref="D70:E70"/>
    <mergeCell ref="D71:E71"/>
    <mergeCell ref="I71:J71"/>
    <mergeCell ref="K71:L71"/>
    <mergeCell ref="K73:L73"/>
    <mergeCell ref="D75:E75"/>
    <mergeCell ref="I75:J75"/>
    <mergeCell ref="K75:L75"/>
    <mergeCell ref="M41:M42"/>
    <mergeCell ref="N41:N42"/>
    <mergeCell ref="Q41:Q42"/>
    <mergeCell ref="M45:N45"/>
    <mergeCell ref="H69:I69"/>
    <mergeCell ref="K69:L69"/>
    <mergeCell ref="B1:B2"/>
    <mergeCell ref="C1:M1"/>
    <mergeCell ref="B3:C3"/>
    <mergeCell ref="H3:I3"/>
    <mergeCell ref="P3:P4"/>
    <mergeCell ref="R3:R4"/>
    <mergeCell ref="E4:F4"/>
    <mergeCell ref="H4:I4"/>
  </mergeCells>
  <pageMargins left="0.7" right="0.7" top="0.75" bottom="0.75" header="0.3" footer="0.3"/>
  <drawing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M125"/>
  <sheetViews>
    <sheetView tabSelected="1" topLeftCell="A28" workbookViewId="0">
      <selection activeCell="J72" sqref="J72"/>
    </sheetView>
  </sheetViews>
  <sheetFormatPr baseColWidth="10" defaultRowHeight="15" x14ac:dyDescent="0.25"/>
  <cols>
    <col min="1" max="1" width="13.42578125" style="274" bestFit="1" customWidth="1"/>
    <col min="2" max="2" width="14.7109375" style="289" customWidth="1"/>
    <col min="3" max="3" width="17.5703125" style="11" bestFit="1" customWidth="1"/>
    <col min="4" max="4" width="12.42578125" style="286" bestFit="1" customWidth="1"/>
    <col min="5" max="5" width="15.5703125" style="11" bestFit="1" customWidth="1"/>
    <col min="6" max="6" width="19.5703125" style="9" bestFit="1" customWidth="1"/>
    <col min="7" max="7" width="12.7109375" customWidth="1"/>
    <col min="8" max="8" width="14.5703125" style="174" customWidth="1"/>
    <col min="9" max="9" width="13.28515625" style="282" customWidth="1"/>
    <col min="10" max="10" width="18.85546875" style="11" bestFit="1" customWidth="1"/>
    <col min="11" max="11" width="12.42578125" style="286" bestFit="1" customWidth="1"/>
    <col min="12" max="12" width="15.140625" style="11" bestFit="1" customWidth="1"/>
    <col min="13" max="13" width="19.5703125" style="9" bestFit="1" customWidth="1"/>
  </cols>
  <sheetData>
    <row r="1" spans="1:13" ht="43.5" thickTop="1" thickBot="1" x14ac:dyDescent="0.3">
      <c r="A1" s="290" t="s">
        <v>79</v>
      </c>
      <c r="B1" s="291"/>
      <c r="C1" s="291"/>
      <c r="D1" s="291"/>
      <c r="E1" s="292"/>
      <c r="F1" s="317" t="s">
        <v>80</v>
      </c>
      <c r="H1" s="339" t="s">
        <v>81</v>
      </c>
      <c r="I1" s="340"/>
      <c r="J1" s="340"/>
      <c r="K1" s="340"/>
      <c r="L1" s="341"/>
      <c r="M1" s="229" t="s">
        <v>80</v>
      </c>
    </row>
    <row r="2" spans="1:13" ht="21.75" customHeight="1" thickTop="1" thickBot="1" x14ac:dyDescent="0.35">
      <c r="A2" s="230" t="s">
        <v>82</v>
      </c>
      <c r="B2" s="231" t="s">
        <v>83</v>
      </c>
      <c r="C2" s="232" t="s">
        <v>84</v>
      </c>
      <c r="D2" s="233" t="s">
        <v>85</v>
      </c>
      <c r="E2" s="234" t="s">
        <v>86</v>
      </c>
      <c r="F2" s="342" t="s">
        <v>87</v>
      </c>
      <c r="H2" s="235" t="s">
        <v>82</v>
      </c>
      <c r="I2" s="236" t="s">
        <v>88</v>
      </c>
      <c r="J2" s="237" t="s">
        <v>84</v>
      </c>
      <c r="K2" s="238" t="s">
        <v>85</v>
      </c>
      <c r="L2" s="237" t="s">
        <v>86</v>
      </c>
      <c r="M2" s="239" t="s">
        <v>87</v>
      </c>
    </row>
    <row r="3" spans="1:13" ht="24" customHeight="1" x14ac:dyDescent="0.3">
      <c r="A3" s="314">
        <v>44767</v>
      </c>
      <c r="B3" s="241" t="s">
        <v>140</v>
      </c>
      <c r="C3" s="118">
        <v>26094.639999999999</v>
      </c>
      <c r="D3" s="118"/>
      <c r="E3" s="118"/>
      <c r="F3" s="246">
        <f t="shared" ref="F3:F67" si="0">C3-E3</f>
        <v>26094.639999999999</v>
      </c>
      <c r="H3" s="344" t="s">
        <v>148</v>
      </c>
      <c r="I3" s="253">
        <v>9874</v>
      </c>
      <c r="J3" s="244">
        <v>300</v>
      </c>
      <c r="K3" s="243"/>
      <c r="L3" s="244"/>
      <c r="M3" s="245">
        <f>J3-L3</f>
        <v>300</v>
      </c>
    </row>
    <row r="4" spans="1:13" ht="18.75" x14ac:dyDescent="0.3">
      <c r="A4" s="314">
        <v>44767</v>
      </c>
      <c r="B4" s="252" t="s">
        <v>141</v>
      </c>
      <c r="C4" s="118">
        <v>6990.16</v>
      </c>
      <c r="D4" s="118"/>
      <c r="E4" s="118"/>
      <c r="F4" s="246">
        <f t="shared" si="0"/>
        <v>6990.16</v>
      </c>
      <c r="G4" s="247"/>
      <c r="H4" s="344" t="s">
        <v>149</v>
      </c>
      <c r="I4" s="323">
        <v>9881</v>
      </c>
      <c r="J4" s="324">
        <v>4003.3</v>
      </c>
      <c r="K4" s="243"/>
      <c r="L4" s="244"/>
      <c r="M4" s="248">
        <f>M3+J4-L4</f>
        <v>4303.3</v>
      </c>
    </row>
    <row r="5" spans="1:13" ht="17.25" x14ac:dyDescent="0.3">
      <c r="A5" s="314">
        <v>44768</v>
      </c>
      <c r="B5" s="241" t="s">
        <v>142</v>
      </c>
      <c r="C5" s="118">
        <v>97965.58</v>
      </c>
      <c r="D5" s="118"/>
      <c r="E5" s="118"/>
      <c r="F5" s="246">
        <f t="shared" si="0"/>
        <v>97965.58</v>
      </c>
      <c r="H5" s="344" t="s">
        <v>150</v>
      </c>
      <c r="I5" s="253">
        <v>9891</v>
      </c>
      <c r="J5" s="244">
        <v>300</v>
      </c>
      <c r="K5" s="243"/>
      <c r="L5" s="244"/>
      <c r="M5" s="248">
        <f t="shared" ref="M5:M46" si="1">M4+J5-L5</f>
        <v>4603.3</v>
      </c>
    </row>
    <row r="6" spans="1:13" ht="17.25" x14ac:dyDescent="0.3">
      <c r="A6" s="314">
        <v>44769</v>
      </c>
      <c r="B6" s="241" t="s">
        <v>143</v>
      </c>
      <c r="C6" s="118">
        <v>10947.2</v>
      </c>
      <c r="D6" s="118"/>
      <c r="E6" s="118"/>
      <c r="F6" s="246">
        <f t="shared" si="0"/>
        <v>10947.2</v>
      </c>
      <c r="H6" s="344" t="s">
        <v>151</v>
      </c>
      <c r="I6" s="323">
        <v>9897</v>
      </c>
      <c r="J6" s="324">
        <v>880</v>
      </c>
      <c r="K6" s="243"/>
      <c r="L6" s="244"/>
      <c r="M6" s="248">
        <f t="shared" si="1"/>
        <v>5483.3</v>
      </c>
    </row>
    <row r="7" spans="1:13" ht="17.25" x14ac:dyDescent="0.3">
      <c r="A7" s="314">
        <v>44770</v>
      </c>
      <c r="B7" s="241" t="s">
        <v>144</v>
      </c>
      <c r="C7" s="118">
        <v>29495.85</v>
      </c>
      <c r="D7" s="118"/>
      <c r="E7" s="118"/>
      <c r="F7" s="246">
        <f t="shared" si="0"/>
        <v>29495.85</v>
      </c>
      <c r="H7" s="344" t="s">
        <v>151</v>
      </c>
      <c r="I7" s="253">
        <v>9898</v>
      </c>
      <c r="J7" s="244">
        <v>2989.5</v>
      </c>
      <c r="K7" s="243"/>
      <c r="L7" s="244"/>
      <c r="M7" s="248">
        <f t="shared" si="1"/>
        <v>8472.7999999999993</v>
      </c>
    </row>
    <row r="8" spans="1:13" ht="17.25" x14ac:dyDescent="0.3">
      <c r="A8" s="314">
        <v>44771</v>
      </c>
      <c r="B8" s="241" t="s">
        <v>145</v>
      </c>
      <c r="C8" s="118">
        <v>9222</v>
      </c>
      <c r="D8" s="118"/>
      <c r="E8" s="118"/>
      <c r="F8" s="246">
        <f t="shared" si="0"/>
        <v>9222</v>
      </c>
      <c r="H8" s="344" t="s">
        <v>151</v>
      </c>
      <c r="I8" s="323">
        <v>9902</v>
      </c>
      <c r="J8" s="324">
        <v>300</v>
      </c>
      <c r="K8" s="243"/>
      <c r="L8" s="244"/>
      <c r="M8" s="248">
        <f t="shared" si="1"/>
        <v>8772.7999999999993</v>
      </c>
    </row>
    <row r="9" spans="1:13" ht="17.25" x14ac:dyDescent="0.3">
      <c r="A9" s="314">
        <v>44771</v>
      </c>
      <c r="B9" s="241" t="s">
        <v>146</v>
      </c>
      <c r="C9" s="118">
        <v>73071.5</v>
      </c>
      <c r="D9" s="118"/>
      <c r="E9" s="118"/>
      <c r="F9" s="246">
        <f t="shared" si="0"/>
        <v>73071.5</v>
      </c>
      <c r="H9" s="344" t="s">
        <v>152</v>
      </c>
      <c r="I9" s="253">
        <v>9905</v>
      </c>
      <c r="J9" s="244">
        <v>300</v>
      </c>
      <c r="K9" s="243"/>
      <c r="L9" s="244"/>
      <c r="M9" s="248">
        <f t="shared" si="1"/>
        <v>9072.7999999999993</v>
      </c>
    </row>
    <row r="10" spans="1:13" ht="18.75" x14ac:dyDescent="0.3">
      <c r="A10" s="314">
        <v>44772</v>
      </c>
      <c r="B10" s="241" t="s">
        <v>147</v>
      </c>
      <c r="C10" s="118">
        <v>78511.600000000006</v>
      </c>
      <c r="D10" s="118"/>
      <c r="E10" s="118"/>
      <c r="F10" s="246">
        <f t="shared" si="0"/>
        <v>78511.600000000006</v>
      </c>
      <c r="G10" s="247"/>
      <c r="H10" s="344" t="s">
        <v>153</v>
      </c>
      <c r="I10" s="323">
        <v>9919</v>
      </c>
      <c r="J10" s="324">
        <v>440</v>
      </c>
      <c r="K10" s="243"/>
      <c r="L10" s="244"/>
      <c r="M10" s="248">
        <f t="shared" si="1"/>
        <v>9512.7999999999993</v>
      </c>
    </row>
    <row r="11" spans="1:13" ht="17.25" x14ac:dyDescent="0.3">
      <c r="B11" s="240"/>
      <c r="C11" s="313">
        <v>0</v>
      </c>
      <c r="D11" s="118"/>
      <c r="E11" s="118"/>
      <c r="F11" s="246">
        <f t="shared" si="0"/>
        <v>0</v>
      </c>
      <c r="H11" s="344" t="s">
        <v>154</v>
      </c>
      <c r="I11" s="253">
        <v>9929</v>
      </c>
      <c r="J11" s="244">
        <v>500</v>
      </c>
      <c r="K11" s="243"/>
      <c r="L11" s="244"/>
      <c r="M11" s="248">
        <f t="shared" si="1"/>
        <v>10012.799999999999</v>
      </c>
    </row>
    <row r="12" spans="1:13" ht="17.25" x14ac:dyDescent="0.3">
      <c r="A12" s="240">
        <v>44774</v>
      </c>
      <c r="B12" s="241" t="s">
        <v>89</v>
      </c>
      <c r="C12" s="118">
        <v>154625.5</v>
      </c>
      <c r="D12" s="242"/>
      <c r="E12" s="118"/>
      <c r="F12" s="246">
        <f t="shared" si="0"/>
        <v>154625.5</v>
      </c>
      <c r="H12" s="325" t="s">
        <v>90</v>
      </c>
      <c r="I12" s="326">
        <v>9938</v>
      </c>
      <c r="J12" s="327">
        <v>20969</v>
      </c>
      <c r="K12" s="243"/>
      <c r="L12" s="244"/>
      <c r="M12" s="248">
        <f t="shared" si="1"/>
        <v>30981.8</v>
      </c>
    </row>
    <row r="13" spans="1:13" ht="17.25" x14ac:dyDescent="0.3">
      <c r="A13" s="240">
        <v>44775</v>
      </c>
      <c r="B13" s="241" t="s">
        <v>91</v>
      </c>
      <c r="C13" s="118">
        <v>33703.32</v>
      </c>
      <c r="D13" s="242"/>
      <c r="E13" s="118"/>
      <c r="F13" s="246">
        <f t="shared" si="0"/>
        <v>33703.32</v>
      </c>
      <c r="H13" s="328" t="s">
        <v>90</v>
      </c>
      <c r="I13" s="329">
        <v>9940</v>
      </c>
      <c r="J13" s="330">
        <v>1080</v>
      </c>
      <c r="K13" s="243"/>
      <c r="L13" s="244"/>
      <c r="M13" s="248">
        <f t="shared" si="1"/>
        <v>32061.8</v>
      </c>
    </row>
    <row r="14" spans="1:13" ht="17.25" x14ac:dyDescent="0.3">
      <c r="A14" s="240">
        <v>44777</v>
      </c>
      <c r="B14" s="241" t="s">
        <v>92</v>
      </c>
      <c r="C14" s="118">
        <v>100041.42</v>
      </c>
      <c r="D14" s="242"/>
      <c r="E14" s="118"/>
      <c r="F14" s="246">
        <f t="shared" si="0"/>
        <v>100041.42</v>
      </c>
      <c r="H14" s="325" t="s">
        <v>93</v>
      </c>
      <c r="I14" s="326">
        <v>9950</v>
      </c>
      <c r="J14" s="327">
        <v>300</v>
      </c>
      <c r="K14" s="243"/>
      <c r="L14" s="244"/>
      <c r="M14" s="248">
        <f t="shared" si="1"/>
        <v>32361.8</v>
      </c>
    </row>
    <row r="15" spans="1:13" ht="17.25" x14ac:dyDescent="0.3">
      <c r="A15" s="240">
        <v>44778</v>
      </c>
      <c r="B15" s="241" t="s">
        <v>94</v>
      </c>
      <c r="C15" s="118">
        <v>83301.009999999995</v>
      </c>
      <c r="D15" s="242"/>
      <c r="E15" s="118"/>
      <c r="F15" s="246">
        <f t="shared" si="0"/>
        <v>83301.009999999995</v>
      </c>
      <c r="H15" s="328" t="s">
        <v>95</v>
      </c>
      <c r="I15" s="329">
        <v>9963</v>
      </c>
      <c r="J15" s="330">
        <v>1907.2</v>
      </c>
      <c r="K15" s="243"/>
      <c r="L15" s="244"/>
      <c r="M15" s="248">
        <f t="shared" si="1"/>
        <v>34269</v>
      </c>
    </row>
    <row r="16" spans="1:13" ht="17.25" x14ac:dyDescent="0.3">
      <c r="A16" s="240">
        <v>44779</v>
      </c>
      <c r="B16" s="241" t="s">
        <v>96</v>
      </c>
      <c r="C16" s="118">
        <v>109154.04</v>
      </c>
      <c r="D16" s="242"/>
      <c r="E16" s="118"/>
      <c r="F16" s="246">
        <f t="shared" si="0"/>
        <v>109154.04</v>
      </c>
      <c r="H16" s="328" t="s">
        <v>97</v>
      </c>
      <c r="I16" s="329">
        <v>9981</v>
      </c>
      <c r="J16" s="330">
        <v>500</v>
      </c>
      <c r="K16" s="243"/>
      <c r="L16" s="244"/>
      <c r="M16" s="248">
        <f t="shared" si="1"/>
        <v>34769</v>
      </c>
    </row>
    <row r="17" spans="1:13" ht="17.25" x14ac:dyDescent="0.3">
      <c r="A17" s="240">
        <v>44781</v>
      </c>
      <c r="B17" s="241" t="s">
        <v>98</v>
      </c>
      <c r="C17" s="118">
        <v>157421.98000000001</v>
      </c>
      <c r="D17" s="242"/>
      <c r="E17" s="118"/>
      <c r="F17" s="246">
        <f t="shared" si="0"/>
        <v>157421.98000000001</v>
      </c>
      <c r="H17" s="325" t="s">
        <v>97</v>
      </c>
      <c r="I17" s="326">
        <v>9985</v>
      </c>
      <c r="J17" s="327">
        <v>2866.38</v>
      </c>
      <c r="K17" s="243"/>
      <c r="L17" s="244"/>
      <c r="M17" s="248">
        <f t="shared" si="1"/>
        <v>37635.379999999997</v>
      </c>
    </row>
    <row r="18" spans="1:13" ht="17.25" x14ac:dyDescent="0.3">
      <c r="A18" s="240">
        <v>44782</v>
      </c>
      <c r="B18" s="241" t="s">
        <v>99</v>
      </c>
      <c r="C18" s="118">
        <v>112479.02</v>
      </c>
      <c r="D18" s="242"/>
      <c r="E18" s="118"/>
      <c r="F18" s="246">
        <f t="shared" si="0"/>
        <v>112479.02</v>
      </c>
      <c r="H18" s="325" t="s">
        <v>100</v>
      </c>
      <c r="I18" s="326">
        <v>9988</v>
      </c>
      <c r="J18" s="327">
        <v>13086.8</v>
      </c>
      <c r="K18" s="243"/>
      <c r="L18" s="244"/>
      <c r="M18" s="248">
        <f t="shared" si="1"/>
        <v>50722.179999999993</v>
      </c>
    </row>
    <row r="19" spans="1:13" ht="17.25" x14ac:dyDescent="0.3">
      <c r="A19" s="240">
        <v>44783</v>
      </c>
      <c r="B19" s="241" t="s">
        <v>101</v>
      </c>
      <c r="C19" s="118">
        <v>21000.400000000001</v>
      </c>
      <c r="D19" s="242"/>
      <c r="E19" s="118"/>
      <c r="F19" s="246">
        <f t="shared" si="0"/>
        <v>21000.400000000001</v>
      </c>
      <c r="H19" s="328" t="s">
        <v>102</v>
      </c>
      <c r="I19" s="329">
        <v>10001</v>
      </c>
      <c r="J19" s="330">
        <v>300</v>
      </c>
      <c r="K19" s="243"/>
      <c r="L19" s="244"/>
      <c r="M19" s="248">
        <f t="shared" si="1"/>
        <v>51022.179999999993</v>
      </c>
    </row>
    <row r="20" spans="1:13" ht="17.25" x14ac:dyDescent="0.3">
      <c r="A20" s="240">
        <v>44784</v>
      </c>
      <c r="B20" s="241" t="s">
        <v>103</v>
      </c>
      <c r="C20" s="118">
        <v>60532.46</v>
      </c>
      <c r="D20" s="242"/>
      <c r="E20" s="118"/>
      <c r="F20" s="246">
        <f t="shared" si="0"/>
        <v>60532.46</v>
      </c>
      <c r="H20" s="325" t="s">
        <v>104</v>
      </c>
      <c r="I20" s="326">
        <v>10011</v>
      </c>
      <c r="J20" s="327">
        <v>3566.2</v>
      </c>
      <c r="K20" s="243"/>
      <c r="L20" s="244"/>
      <c r="M20" s="248">
        <f t="shared" si="1"/>
        <v>54588.37999999999</v>
      </c>
    </row>
    <row r="21" spans="1:13" ht="17.25" x14ac:dyDescent="0.3">
      <c r="A21" s="240">
        <v>44785</v>
      </c>
      <c r="B21" s="241" t="s">
        <v>105</v>
      </c>
      <c r="C21" s="118">
        <v>73336.13</v>
      </c>
      <c r="D21" s="242"/>
      <c r="E21" s="118"/>
      <c r="F21" s="246">
        <f t="shared" si="0"/>
        <v>73336.13</v>
      </c>
      <c r="H21" s="328" t="s">
        <v>104</v>
      </c>
      <c r="I21" s="329">
        <v>10013</v>
      </c>
      <c r="J21" s="330">
        <v>500</v>
      </c>
      <c r="K21" s="243"/>
      <c r="L21" s="244"/>
      <c r="M21" s="248">
        <f t="shared" si="1"/>
        <v>55088.37999999999</v>
      </c>
    </row>
    <row r="22" spans="1:13" ht="18.75" x14ac:dyDescent="0.3">
      <c r="A22" s="240">
        <v>44786</v>
      </c>
      <c r="B22" s="241" t="s">
        <v>106</v>
      </c>
      <c r="C22" s="118">
        <v>104138.62</v>
      </c>
      <c r="D22" s="242"/>
      <c r="E22" s="118"/>
      <c r="F22" s="246">
        <f t="shared" si="0"/>
        <v>104138.62</v>
      </c>
      <c r="G22" s="249"/>
      <c r="H22" s="328" t="s">
        <v>107</v>
      </c>
      <c r="I22" s="329">
        <v>10017</v>
      </c>
      <c r="J22" s="330">
        <v>1380</v>
      </c>
      <c r="K22" s="243"/>
      <c r="L22" s="244"/>
      <c r="M22" s="248">
        <f t="shared" si="1"/>
        <v>56468.37999999999</v>
      </c>
    </row>
    <row r="23" spans="1:13" ht="15.75" x14ac:dyDescent="0.25">
      <c r="A23" s="240">
        <v>44788</v>
      </c>
      <c r="B23" s="241" t="s">
        <v>108</v>
      </c>
      <c r="C23" s="118">
        <v>120814.64</v>
      </c>
      <c r="D23" s="242"/>
      <c r="E23" s="118"/>
      <c r="F23" s="246">
        <f t="shared" si="0"/>
        <v>120814.64</v>
      </c>
      <c r="G23" s="250"/>
      <c r="H23" s="325" t="s">
        <v>109</v>
      </c>
      <c r="I23" s="326">
        <v>10036</v>
      </c>
      <c r="J23" s="327">
        <v>1800</v>
      </c>
      <c r="K23" s="242"/>
      <c r="L23" s="118"/>
      <c r="M23" s="248">
        <f t="shared" si="1"/>
        <v>58268.37999999999</v>
      </c>
    </row>
    <row r="24" spans="1:13" ht="21" customHeight="1" x14ac:dyDescent="0.25">
      <c r="A24" s="240">
        <v>44789</v>
      </c>
      <c r="B24" s="241" t="s">
        <v>110</v>
      </c>
      <c r="C24" s="118">
        <v>19406.900000000001</v>
      </c>
      <c r="D24" s="242"/>
      <c r="E24" s="118"/>
      <c r="F24" s="246">
        <f t="shared" si="0"/>
        <v>19406.900000000001</v>
      </c>
      <c r="G24" s="250"/>
      <c r="H24" s="328" t="s">
        <v>111</v>
      </c>
      <c r="I24" s="329">
        <v>10049</v>
      </c>
      <c r="J24" s="330">
        <v>13000.8</v>
      </c>
      <c r="K24" s="242"/>
      <c r="L24" s="118"/>
      <c r="M24" s="248">
        <f t="shared" si="1"/>
        <v>71269.179999999993</v>
      </c>
    </row>
    <row r="25" spans="1:13" ht="15.75" x14ac:dyDescent="0.25">
      <c r="A25" s="240">
        <v>44790</v>
      </c>
      <c r="B25" s="241" t="s">
        <v>112</v>
      </c>
      <c r="C25" s="118">
        <v>67461.399999999994</v>
      </c>
      <c r="D25" s="242"/>
      <c r="E25" s="118"/>
      <c r="F25" s="246">
        <f t="shared" si="0"/>
        <v>67461.399999999994</v>
      </c>
      <c r="G25" s="251"/>
      <c r="H25" s="325" t="s">
        <v>113</v>
      </c>
      <c r="I25" s="326">
        <v>10054</v>
      </c>
      <c r="J25" s="327">
        <v>30306.68</v>
      </c>
      <c r="K25" s="242"/>
      <c r="L25" s="118"/>
      <c r="M25" s="248">
        <f t="shared" si="1"/>
        <v>101575.85999999999</v>
      </c>
    </row>
    <row r="26" spans="1:13" ht="15.75" x14ac:dyDescent="0.25">
      <c r="A26" s="240">
        <v>44791</v>
      </c>
      <c r="B26" s="241" t="s">
        <v>114</v>
      </c>
      <c r="C26" s="118">
        <v>79085.52</v>
      </c>
      <c r="D26" s="242"/>
      <c r="E26" s="118"/>
      <c r="F26" s="246">
        <f t="shared" si="0"/>
        <v>79085.52</v>
      </c>
      <c r="G26" s="251"/>
      <c r="H26" s="328" t="s">
        <v>115</v>
      </c>
      <c r="I26" s="329">
        <v>10063</v>
      </c>
      <c r="J26" s="330">
        <v>400</v>
      </c>
      <c r="K26" s="242"/>
      <c r="L26" s="118"/>
      <c r="M26" s="248">
        <f t="shared" si="1"/>
        <v>101975.85999999999</v>
      </c>
    </row>
    <row r="27" spans="1:13" ht="15.75" x14ac:dyDescent="0.25">
      <c r="A27" s="240">
        <v>44791</v>
      </c>
      <c r="B27" s="241" t="s">
        <v>116</v>
      </c>
      <c r="C27" s="118">
        <v>543.20000000000005</v>
      </c>
      <c r="D27" s="242"/>
      <c r="E27" s="118"/>
      <c r="F27" s="246">
        <f t="shared" si="0"/>
        <v>543.20000000000005</v>
      </c>
      <c r="G27" s="251"/>
      <c r="H27" s="328" t="s">
        <v>117</v>
      </c>
      <c r="I27" s="329">
        <v>10067</v>
      </c>
      <c r="J27" s="330">
        <v>0</v>
      </c>
      <c r="K27" s="242"/>
      <c r="L27" s="118"/>
      <c r="M27" s="248">
        <f t="shared" si="1"/>
        <v>101975.85999999999</v>
      </c>
    </row>
    <row r="28" spans="1:13" ht="15.75" x14ac:dyDescent="0.25">
      <c r="A28" s="240">
        <v>44792</v>
      </c>
      <c r="B28" s="241" t="s">
        <v>118</v>
      </c>
      <c r="C28" s="118">
        <v>22809.58</v>
      </c>
      <c r="D28" s="242"/>
      <c r="E28" s="118"/>
      <c r="F28" s="246">
        <f t="shared" si="0"/>
        <v>22809.58</v>
      </c>
      <c r="G28" s="251"/>
      <c r="H28" s="325" t="s">
        <v>117</v>
      </c>
      <c r="I28" s="326">
        <v>10068</v>
      </c>
      <c r="J28" s="327">
        <v>65604</v>
      </c>
      <c r="K28" s="242"/>
      <c r="L28" s="118"/>
      <c r="M28" s="248">
        <f t="shared" si="1"/>
        <v>167579.85999999999</v>
      </c>
    </row>
    <row r="29" spans="1:13" ht="15.75" x14ac:dyDescent="0.25">
      <c r="A29" s="240">
        <v>44793</v>
      </c>
      <c r="B29" s="241" t="s">
        <v>119</v>
      </c>
      <c r="C29" s="118">
        <v>95140.96</v>
      </c>
      <c r="D29" s="242"/>
      <c r="E29" s="118"/>
      <c r="F29" s="246">
        <f t="shared" si="0"/>
        <v>95140.96</v>
      </c>
      <c r="G29" s="251"/>
      <c r="H29" s="325" t="s">
        <v>120</v>
      </c>
      <c r="I29" s="326">
        <v>10080</v>
      </c>
      <c r="J29" s="327">
        <v>24654.400000000001</v>
      </c>
      <c r="K29" s="242"/>
      <c r="L29" s="118"/>
      <c r="M29" s="248">
        <f t="shared" si="1"/>
        <v>192234.25999999998</v>
      </c>
    </row>
    <row r="30" spans="1:13" ht="15.75" x14ac:dyDescent="0.25">
      <c r="A30" s="240">
        <v>44793</v>
      </c>
      <c r="B30" s="241" t="s">
        <v>121</v>
      </c>
      <c r="C30" s="118">
        <v>1861.5</v>
      </c>
      <c r="D30" s="242"/>
      <c r="E30" s="118"/>
      <c r="F30" s="246">
        <f t="shared" si="0"/>
        <v>1861.5</v>
      </c>
      <c r="G30" s="251"/>
      <c r="H30" s="328" t="s">
        <v>122</v>
      </c>
      <c r="I30" s="329">
        <v>10085</v>
      </c>
      <c r="J30" s="330">
        <v>2029.1</v>
      </c>
      <c r="K30" s="242"/>
      <c r="L30" s="118"/>
      <c r="M30" s="248">
        <f t="shared" si="1"/>
        <v>194263.36</v>
      </c>
    </row>
    <row r="31" spans="1:13" ht="15.75" x14ac:dyDescent="0.25">
      <c r="A31" s="240">
        <v>44795</v>
      </c>
      <c r="B31" s="241" t="s">
        <v>123</v>
      </c>
      <c r="C31" s="118">
        <v>108419.36</v>
      </c>
      <c r="D31" s="242"/>
      <c r="E31" s="118"/>
      <c r="F31" s="246">
        <f t="shared" si="0"/>
        <v>108419.36</v>
      </c>
      <c r="G31" s="250"/>
      <c r="H31" s="328" t="s">
        <v>122</v>
      </c>
      <c r="I31" s="329">
        <v>10087</v>
      </c>
      <c r="J31" s="330">
        <v>16779.599999999999</v>
      </c>
      <c r="K31" s="242"/>
      <c r="L31" s="118"/>
      <c r="M31" s="248">
        <f t="shared" si="1"/>
        <v>211042.96</v>
      </c>
    </row>
    <row r="32" spans="1:13" ht="15.75" x14ac:dyDescent="0.25">
      <c r="A32" s="240">
        <v>44796</v>
      </c>
      <c r="B32" s="241" t="s">
        <v>124</v>
      </c>
      <c r="C32" s="118">
        <v>17118</v>
      </c>
      <c r="D32" s="242"/>
      <c r="E32" s="118"/>
      <c r="F32" s="246">
        <f t="shared" si="0"/>
        <v>17118</v>
      </c>
      <c r="G32" s="250"/>
      <c r="H32" s="325" t="s">
        <v>125</v>
      </c>
      <c r="I32" s="326">
        <v>10106</v>
      </c>
      <c r="J32" s="327">
        <v>3162</v>
      </c>
      <c r="K32" s="242"/>
      <c r="L32" s="118"/>
      <c r="M32" s="248">
        <f t="shared" si="1"/>
        <v>214204.96</v>
      </c>
    </row>
    <row r="33" spans="1:13" ht="15.75" x14ac:dyDescent="0.25">
      <c r="A33" s="240">
        <v>44797</v>
      </c>
      <c r="B33" s="241" t="s">
        <v>126</v>
      </c>
      <c r="C33" s="118">
        <v>35648.26</v>
      </c>
      <c r="D33" s="242"/>
      <c r="E33" s="118"/>
      <c r="F33" s="246">
        <f t="shared" si="0"/>
        <v>35648.26</v>
      </c>
      <c r="H33" s="328" t="s">
        <v>125</v>
      </c>
      <c r="I33" s="329">
        <v>10107</v>
      </c>
      <c r="J33" s="330">
        <v>43133.2</v>
      </c>
      <c r="K33" s="242"/>
      <c r="L33" s="118"/>
      <c r="M33" s="248">
        <f t="shared" si="1"/>
        <v>257338.15999999997</v>
      </c>
    </row>
    <row r="34" spans="1:13" ht="15.75" x14ac:dyDescent="0.25">
      <c r="A34" s="240">
        <v>44797</v>
      </c>
      <c r="B34" s="241" t="s">
        <v>127</v>
      </c>
      <c r="C34" s="118">
        <v>104295.06</v>
      </c>
      <c r="D34" s="242"/>
      <c r="E34" s="118"/>
      <c r="F34" s="246">
        <f t="shared" si="0"/>
        <v>104295.06</v>
      </c>
      <c r="H34" s="328" t="s">
        <v>128</v>
      </c>
      <c r="I34" s="329">
        <v>10115</v>
      </c>
      <c r="J34" s="330">
        <v>11058</v>
      </c>
      <c r="K34" s="242"/>
      <c r="L34" s="118"/>
      <c r="M34" s="248">
        <f t="shared" si="1"/>
        <v>268396.15999999997</v>
      </c>
    </row>
    <row r="35" spans="1:13" ht="16.5" customHeight="1" x14ac:dyDescent="0.25">
      <c r="A35" s="240">
        <v>44798</v>
      </c>
      <c r="B35" s="252" t="s">
        <v>129</v>
      </c>
      <c r="C35" s="118">
        <v>7764.05</v>
      </c>
      <c r="D35" s="242"/>
      <c r="E35" s="118"/>
      <c r="F35" s="246">
        <f t="shared" si="0"/>
        <v>7764.05</v>
      </c>
      <c r="H35" s="328" t="s">
        <v>130</v>
      </c>
      <c r="I35" s="329">
        <v>10123</v>
      </c>
      <c r="J35" s="330">
        <v>2038</v>
      </c>
      <c r="K35" s="242"/>
      <c r="L35" s="118"/>
      <c r="M35" s="248">
        <f t="shared" si="1"/>
        <v>270434.15999999997</v>
      </c>
    </row>
    <row r="36" spans="1:13" ht="15.75" x14ac:dyDescent="0.25">
      <c r="A36" s="240">
        <v>44799</v>
      </c>
      <c r="B36" s="241" t="s">
        <v>131</v>
      </c>
      <c r="C36" s="118">
        <v>25022.9</v>
      </c>
      <c r="D36" s="242"/>
      <c r="E36" s="118"/>
      <c r="F36" s="246">
        <f t="shared" si="0"/>
        <v>25022.9</v>
      </c>
      <c r="H36" s="325" t="s">
        <v>130</v>
      </c>
      <c r="I36" s="326">
        <v>10124</v>
      </c>
      <c r="J36" s="327">
        <v>26455.599999999999</v>
      </c>
      <c r="K36" s="242"/>
      <c r="L36" s="118"/>
      <c r="M36" s="248">
        <f t="shared" si="1"/>
        <v>296889.75999999995</v>
      </c>
    </row>
    <row r="37" spans="1:13" ht="15.75" x14ac:dyDescent="0.25">
      <c r="A37" s="240"/>
      <c r="B37" s="241"/>
      <c r="C37" s="118"/>
      <c r="D37" s="242"/>
      <c r="E37" s="118"/>
      <c r="F37" s="246">
        <v>0</v>
      </c>
      <c r="H37" s="325" t="s">
        <v>132</v>
      </c>
      <c r="I37" s="326">
        <v>10134</v>
      </c>
      <c r="J37" s="327">
        <v>1670</v>
      </c>
      <c r="K37" s="306"/>
      <c r="L37" s="118"/>
      <c r="M37" s="248">
        <f t="shared" si="1"/>
        <v>298559.75999999995</v>
      </c>
    </row>
    <row r="38" spans="1:13" ht="15.75" x14ac:dyDescent="0.25">
      <c r="A38" s="240"/>
      <c r="B38" s="241"/>
      <c r="C38" s="118"/>
      <c r="D38" s="242"/>
      <c r="E38" s="118"/>
      <c r="F38" s="246">
        <v>0</v>
      </c>
      <c r="H38" s="325" t="s">
        <v>132</v>
      </c>
      <c r="I38" s="326">
        <v>10136</v>
      </c>
      <c r="J38" s="327">
        <v>550</v>
      </c>
      <c r="K38" s="306"/>
      <c r="L38" s="118"/>
      <c r="M38" s="248">
        <f t="shared" si="1"/>
        <v>299109.75999999995</v>
      </c>
    </row>
    <row r="39" spans="1:13" ht="15.75" x14ac:dyDescent="0.25">
      <c r="A39" s="240"/>
      <c r="B39" s="241"/>
      <c r="C39" s="118"/>
      <c r="D39" s="242"/>
      <c r="E39" s="118"/>
      <c r="F39" s="246">
        <f t="shared" si="0"/>
        <v>0</v>
      </c>
      <c r="H39" s="328" t="s">
        <v>133</v>
      </c>
      <c r="I39" s="329">
        <v>10141</v>
      </c>
      <c r="J39" s="330">
        <v>440</v>
      </c>
      <c r="K39" s="306"/>
      <c r="L39" s="118"/>
      <c r="M39" s="248">
        <f t="shared" si="1"/>
        <v>299549.75999999995</v>
      </c>
    </row>
    <row r="40" spans="1:13" ht="15.75" x14ac:dyDescent="0.25">
      <c r="A40" s="240"/>
      <c r="B40" s="241"/>
      <c r="C40" s="118"/>
      <c r="D40" s="242"/>
      <c r="E40" s="118"/>
      <c r="F40" s="246">
        <f t="shared" si="0"/>
        <v>0</v>
      </c>
      <c r="H40" s="328" t="s">
        <v>134</v>
      </c>
      <c r="I40" s="329">
        <v>10148</v>
      </c>
      <c r="J40" s="330">
        <v>1298</v>
      </c>
      <c r="K40" s="306"/>
      <c r="L40" s="118"/>
      <c r="M40" s="248">
        <f t="shared" si="1"/>
        <v>300847.75999999995</v>
      </c>
    </row>
    <row r="41" spans="1:13" ht="15.75" x14ac:dyDescent="0.25">
      <c r="A41" s="254"/>
      <c r="B41" s="255"/>
      <c r="C41" s="118"/>
      <c r="D41" s="256"/>
      <c r="E41" s="103"/>
      <c r="F41" s="118">
        <f t="shared" si="0"/>
        <v>0</v>
      </c>
      <c r="H41" s="325" t="s">
        <v>135</v>
      </c>
      <c r="I41" s="326">
        <v>10160</v>
      </c>
      <c r="J41" s="327">
        <v>9934</v>
      </c>
      <c r="K41" s="305"/>
      <c r="L41" s="103"/>
      <c r="M41" s="248">
        <f t="shared" si="1"/>
        <v>310781.75999999995</v>
      </c>
    </row>
    <row r="42" spans="1:13" ht="15.75" x14ac:dyDescent="0.25">
      <c r="A42" s="254"/>
      <c r="B42" s="255"/>
      <c r="C42" s="118"/>
      <c r="D42" s="256"/>
      <c r="E42" s="103"/>
      <c r="F42" s="118">
        <f t="shared" si="0"/>
        <v>0</v>
      </c>
      <c r="H42" s="328" t="s">
        <v>136</v>
      </c>
      <c r="I42" s="329">
        <v>10183</v>
      </c>
      <c r="J42" s="330">
        <v>550</v>
      </c>
      <c r="K42" s="305"/>
      <c r="L42" s="103"/>
      <c r="M42" s="248">
        <f t="shared" si="1"/>
        <v>311331.75999999995</v>
      </c>
    </row>
    <row r="43" spans="1:13" ht="15.75" x14ac:dyDescent="0.25">
      <c r="A43" s="254"/>
      <c r="B43" s="255"/>
      <c r="C43" s="118"/>
      <c r="D43" s="256"/>
      <c r="E43" s="103"/>
      <c r="F43" s="118">
        <f t="shared" si="0"/>
        <v>0</v>
      </c>
      <c r="H43" s="325" t="s">
        <v>137</v>
      </c>
      <c r="I43" s="326">
        <v>10187</v>
      </c>
      <c r="J43" s="327">
        <v>440</v>
      </c>
      <c r="K43" s="305"/>
      <c r="L43" s="103"/>
      <c r="M43" s="248">
        <f t="shared" si="1"/>
        <v>311771.75999999995</v>
      </c>
    </row>
    <row r="44" spans="1:13" ht="15.75" x14ac:dyDescent="0.25">
      <c r="A44" s="254"/>
      <c r="B44" s="255"/>
      <c r="C44" s="118"/>
      <c r="D44" s="256"/>
      <c r="E44" s="103"/>
      <c r="F44" s="118">
        <f t="shared" si="0"/>
        <v>0</v>
      </c>
      <c r="H44" s="193"/>
      <c r="I44" s="307"/>
      <c r="J44" s="103">
        <v>0</v>
      </c>
      <c r="K44" s="305"/>
      <c r="L44" s="103"/>
      <c r="M44" s="248">
        <f t="shared" si="1"/>
        <v>311771.75999999995</v>
      </c>
    </row>
    <row r="45" spans="1:13" ht="16.5" thickBot="1" x14ac:dyDescent="0.3">
      <c r="A45" s="254"/>
      <c r="B45" s="255"/>
      <c r="C45" s="118"/>
      <c r="D45" s="256"/>
      <c r="E45" s="103"/>
      <c r="F45" s="118">
        <f t="shared" si="0"/>
        <v>0</v>
      </c>
      <c r="H45" s="259" t="s">
        <v>138</v>
      </c>
      <c r="I45" s="260"/>
      <c r="J45" s="309">
        <v>0</v>
      </c>
      <c r="K45" s="310"/>
      <c r="L45" s="311"/>
      <c r="M45" s="248">
        <f t="shared" si="1"/>
        <v>311771.75999999995</v>
      </c>
    </row>
    <row r="46" spans="1:13" ht="21.75" thickBot="1" x14ac:dyDescent="0.4">
      <c r="A46" s="263"/>
      <c r="B46" s="255"/>
      <c r="C46" s="118"/>
      <c r="D46" s="256"/>
      <c r="E46" s="103"/>
      <c r="F46" s="118">
        <f t="shared" si="0"/>
        <v>0</v>
      </c>
      <c r="H46" s="259"/>
      <c r="I46" s="308"/>
      <c r="J46" s="312">
        <f>SUM(J3:J45)</f>
        <v>311771.75999999995</v>
      </c>
      <c r="K46" s="331"/>
      <c r="L46" s="332">
        <f>SUM(L3:L45)</f>
        <v>0</v>
      </c>
      <c r="M46" s="277">
        <f>M45</f>
        <v>311771.75999999995</v>
      </c>
    </row>
    <row r="47" spans="1:13" ht="15.75" customHeight="1" x14ac:dyDescent="0.25">
      <c r="A47" s="263"/>
      <c r="B47" s="255"/>
      <c r="C47" s="118"/>
      <c r="D47" s="256"/>
      <c r="E47" s="103"/>
      <c r="F47" s="118">
        <f t="shared" si="0"/>
        <v>0</v>
      </c>
      <c r="H47" s="261"/>
      <c r="I47" s="262"/>
      <c r="J47" s="4"/>
      <c r="K47" s="280"/>
      <c r="L47" s="333" t="s">
        <v>139</v>
      </c>
      <c r="M47" s="334"/>
    </row>
    <row r="48" spans="1:13" ht="16.5" hidden="1" customHeight="1" thickBot="1" x14ac:dyDescent="0.25">
      <c r="A48" s="264"/>
      <c r="B48" s="265"/>
      <c r="C48" s="103"/>
      <c r="D48" s="256"/>
      <c r="E48" s="103"/>
      <c r="F48" s="118">
        <f t="shared" si="0"/>
        <v>0</v>
      </c>
      <c r="H48" s="293"/>
      <c r="I48" s="294"/>
      <c r="J48" s="60"/>
      <c r="K48" s="295"/>
      <c r="L48" s="335"/>
      <c r="M48" s="336"/>
    </row>
    <row r="49" spans="1:13" ht="15" hidden="1" customHeight="1" x14ac:dyDescent="0.25">
      <c r="A49" s="257"/>
      <c r="B49" s="265"/>
      <c r="C49" s="103"/>
      <c r="D49" s="256"/>
      <c r="E49" s="103"/>
      <c r="F49" s="118">
        <f t="shared" si="0"/>
        <v>0</v>
      </c>
      <c r="H49" s="293"/>
      <c r="I49" s="294"/>
      <c r="J49" s="60"/>
      <c r="K49" s="295"/>
      <c r="L49" s="335"/>
      <c r="M49" s="336"/>
    </row>
    <row r="50" spans="1:13" ht="15.75" hidden="1" customHeight="1" x14ac:dyDescent="0.25">
      <c r="A50" s="257"/>
      <c r="B50" s="265"/>
      <c r="C50" s="103"/>
      <c r="D50" s="256"/>
      <c r="E50" s="103"/>
      <c r="F50" s="118">
        <f t="shared" si="0"/>
        <v>0</v>
      </c>
      <c r="H50" s="293"/>
      <c r="I50" s="294"/>
      <c r="J50" s="60"/>
      <c r="K50" s="295"/>
      <c r="L50" s="335"/>
      <c r="M50" s="336"/>
    </row>
    <row r="51" spans="1:13" ht="15.75" hidden="1" customHeight="1" x14ac:dyDescent="0.25">
      <c r="A51" s="257"/>
      <c r="B51" s="266"/>
      <c r="C51" s="103"/>
      <c r="D51" s="256"/>
      <c r="E51" s="103"/>
      <c r="F51" s="118">
        <f t="shared" si="0"/>
        <v>0</v>
      </c>
      <c r="H51" s="293"/>
      <c r="I51" s="294"/>
      <c r="J51" s="60"/>
      <c r="K51" s="295"/>
      <c r="L51" s="335"/>
      <c r="M51" s="336"/>
    </row>
    <row r="52" spans="1:13" ht="15.75" hidden="1" customHeight="1" x14ac:dyDescent="0.25">
      <c r="A52" s="257"/>
      <c r="B52" s="258"/>
      <c r="C52" s="103"/>
      <c r="D52" s="267"/>
      <c r="E52" s="103"/>
      <c r="F52" s="118">
        <f t="shared" si="0"/>
        <v>0</v>
      </c>
      <c r="H52" s="293"/>
      <c r="I52" s="294"/>
      <c r="J52" s="60"/>
      <c r="K52" s="295"/>
      <c r="L52" s="335"/>
      <c r="M52" s="336"/>
    </row>
    <row r="53" spans="1:13" ht="15.75" hidden="1" customHeight="1" x14ac:dyDescent="0.25">
      <c r="A53" s="257"/>
      <c r="B53" s="258"/>
      <c r="C53" s="103"/>
      <c r="D53" s="267"/>
      <c r="E53" s="103"/>
      <c r="F53" s="118">
        <f t="shared" si="0"/>
        <v>0</v>
      </c>
      <c r="H53" s="293"/>
      <c r="I53" s="294"/>
      <c r="J53" s="60"/>
      <c r="K53" s="295"/>
      <c r="L53" s="335"/>
      <c r="M53" s="336"/>
    </row>
    <row r="54" spans="1:13" ht="15.75" hidden="1" customHeight="1" x14ac:dyDescent="0.25">
      <c r="A54" s="257"/>
      <c r="B54" s="258"/>
      <c r="C54" s="103"/>
      <c r="D54" s="267"/>
      <c r="E54" s="103"/>
      <c r="F54" s="118">
        <f t="shared" si="0"/>
        <v>0</v>
      </c>
      <c r="H54" s="293"/>
      <c r="I54" s="294"/>
      <c r="J54" s="60"/>
      <c r="K54" s="295"/>
      <c r="L54" s="335"/>
      <c r="M54" s="336"/>
    </row>
    <row r="55" spans="1:13" ht="15.75" hidden="1" customHeight="1" x14ac:dyDescent="0.25">
      <c r="A55" s="257"/>
      <c r="B55" s="258"/>
      <c r="C55" s="103"/>
      <c r="D55" s="267"/>
      <c r="E55" s="103"/>
      <c r="F55" s="118">
        <f t="shared" si="0"/>
        <v>0</v>
      </c>
      <c r="H55" s="293"/>
      <c r="I55" s="294"/>
      <c r="J55" s="60"/>
      <c r="K55" s="295"/>
      <c r="L55" s="335"/>
      <c r="M55" s="336"/>
    </row>
    <row r="56" spans="1:13" ht="15.75" hidden="1" customHeight="1" x14ac:dyDescent="0.25">
      <c r="A56" s="257"/>
      <c r="B56" s="258"/>
      <c r="C56" s="103"/>
      <c r="D56" s="267"/>
      <c r="E56" s="103"/>
      <c r="F56" s="118">
        <f t="shared" si="0"/>
        <v>0</v>
      </c>
      <c r="H56" s="293"/>
      <c r="I56" s="294"/>
      <c r="J56" s="60"/>
      <c r="K56" s="295"/>
      <c r="L56" s="335"/>
      <c r="M56" s="336"/>
    </row>
    <row r="57" spans="1:13" ht="15.75" hidden="1" customHeight="1" x14ac:dyDescent="0.25">
      <c r="A57" s="268"/>
      <c r="B57" s="269"/>
      <c r="C57" s="60"/>
      <c r="D57" s="214"/>
      <c r="E57" s="60"/>
      <c r="F57" s="118">
        <f t="shared" si="0"/>
        <v>0</v>
      </c>
      <c r="H57" s="293"/>
      <c r="I57" s="294"/>
      <c r="J57" s="60"/>
      <c r="K57" s="295"/>
      <c r="L57" s="335"/>
      <c r="M57" s="336"/>
    </row>
    <row r="58" spans="1:13" ht="15.75" hidden="1" customHeight="1" x14ac:dyDescent="0.25">
      <c r="A58" s="257"/>
      <c r="B58" s="258"/>
      <c r="C58" s="103"/>
      <c r="D58" s="267"/>
      <c r="E58" s="103"/>
      <c r="F58" s="118">
        <f t="shared" si="0"/>
        <v>0</v>
      </c>
      <c r="H58" s="293"/>
      <c r="I58" s="294"/>
      <c r="J58" s="60"/>
      <c r="K58" s="295"/>
      <c r="L58" s="335"/>
      <c r="M58" s="336"/>
    </row>
    <row r="59" spans="1:13" ht="15.75" hidden="1" customHeight="1" x14ac:dyDescent="0.25">
      <c r="A59" s="257"/>
      <c r="B59" s="258"/>
      <c r="C59" s="103"/>
      <c r="D59" s="267"/>
      <c r="E59" s="103"/>
      <c r="F59" s="118">
        <f t="shared" si="0"/>
        <v>0</v>
      </c>
      <c r="H59" s="293"/>
      <c r="I59" s="294"/>
      <c r="J59" s="60"/>
      <c r="K59" s="295"/>
      <c r="L59" s="335"/>
      <c r="M59" s="336"/>
    </row>
    <row r="60" spans="1:13" ht="15.75" hidden="1" customHeight="1" x14ac:dyDescent="0.25">
      <c r="A60" s="257"/>
      <c r="B60" s="258"/>
      <c r="C60" s="103"/>
      <c r="D60" s="267"/>
      <c r="E60" s="103"/>
      <c r="F60" s="118">
        <f t="shared" si="0"/>
        <v>0</v>
      </c>
      <c r="H60" s="293"/>
      <c r="I60" s="294"/>
      <c r="J60" s="60"/>
      <c r="K60" s="295"/>
      <c r="L60" s="335"/>
      <c r="M60" s="336"/>
    </row>
    <row r="61" spans="1:13" ht="15.75" hidden="1" customHeight="1" x14ac:dyDescent="0.25">
      <c r="A61" s="257"/>
      <c r="B61" s="258"/>
      <c r="C61" s="103"/>
      <c r="D61" s="267"/>
      <c r="E61" s="103"/>
      <c r="F61" s="118">
        <f t="shared" si="0"/>
        <v>0</v>
      </c>
      <c r="H61" s="293"/>
      <c r="I61" s="294"/>
      <c r="J61" s="60"/>
      <c r="K61" s="295"/>
      <c r="L61" s="335"/>
      <c r="M61" s="336"/>
    </row>
    <row r="62" spans="1:13" ht="15.75" hidden="1" customHeight="1" x14ac:dyDescent="0.25">
      <c r="A62" s="257"/>
      <c r="B62" s="258"/>
      <c r="C62" s="103"/>
      <c r="D62" s="267"/>
      <c r="E62" s="103"/>
      <c r="F62" s="118">
        <f t="shared" si="0"/>
        <v>0</v>
      </c>
      <c r="H62" s="293"/>
      <c r="I62" s="294"/>
      <c r="J62" s="60"/>
      <c r="K62" s="295"/>
      <c r="L62" s="335"/>
      <c r="M62" s="336"/>
    </row>
    <row r="63" spans="1:13" ht="15.75" hidden="1" customHeight="1" x14ac:dyDescent="0.25">
      <c r="A63" s="257"/>
      <c r="B63" s="258"/>
      <c r="C63" s="103"/>
      <c r="D63" s="267"/>
      <c r="E63" s="103"/>
      <c r="F63" s="118">
        <f t="shared" si="0"/>
        <v>0</v>
      </c>
      <c r="H63" s="293"/>
      <c r="I63" s="294"/>
      <c r="J63" s="60"/>
      <c r="K63" s="295"/>
      <c r="L63" s="335"/>
      <c r="M63" s="336"/>
    </row>
    <row r="64" spans="1:13" ht="15.75" hidden="1" customHeight="1" x14ac:dyDescent="0.25">
      <c r="A64" s="257"/>
      <c r="B64" s="258"/>
      <c r="C64" s="103"/>
      <c r="D64" s="267"/>
      <c r="E64" s="103"/>
      <c r="F64" s="118">
        <f t="shared" si="0"/>
        <v>0</v>
      </c>
      <c r="H64" s="293"/>
      <c r="I64" s="294"/>
      <c r="J64" s="60"/>
      <c r="K64" s="295"/>
      <c r="L64" s="335"/>
      <c r="M64" s="336"/>
    </row>
    <row r="65" spans="1:13" ht="15.75" hidden="1" customHeight="1" x14ac:dyDescent="0.25">
      <c r="A65" s="257"/>
      <c r="B65" s="258"/>
      <c r="C65" s="103"/>
      <c r="D65" s="267"/>
      <c r="E65" s="103"/>
      <c r="F65" s="118">
        <f t="shared" si="0"/>
        <v>0</v>
      </c>
      <c r="H65" s="293"/>
      <c r="I65" s="294"/>
      <c r="J65" s="60"/>
      <c r="K65" s="295"/>
      <c r="L65" s="335"/>
      <c r="M65" s="336"/>
    </row>
    <row r="66" spans="1:13" ht="15.75" hidden="1" customHeight="1" x14ac:dyDescent="0.25">
      <c r="A66" s="257"/>
      <c r="B66" s="258"/>
      <c r="C66" s="103"/>
      <c r="D66" s="267"/>
      <c r="E66" s="103"/>
      <c r="F66" s="118">
        <f t="shared" si="0"/>
        <v>0</v>
      </c>
      <c r="H66" s="293"/>
      <c r="I66" s="294"/>
      <c r="J66" s="60"/>
      <c r="K66" s="295"/>
      <c r="L66" s="335"/>
      <c r="M66" s="336"/>
    </row>
    <row r="67" spans="1:13" ht="15.75" hidden="1" customHeight="1" x14ac:dyDescent="0.25">
      <c r="A67" s="257"/>
      <c r="B67" s="258"/>
      <c r="C67" s="103"/>
      <c r="D67" s="267"/>
      <c r="E67" s="103"/>
      <c r="F67" s="118">
        <f t="shared" si="0"/>
        <v>0</v>
      </c>
      <c r="H67" s="293"/>
      <c r="I67" s="294"/>
      <c r="J67" s="60"/>
      <c r="K67" s="295"/>
      <c r="L67" s="335"/>
      <c r="M67" s="336"/>
    </row>
    <row r="68" spans="1:13" ht="16.5" thickBot="1" x14ac:dyDescent="0.3">
      <c r="A68" s="270"/>
      <c r="B68" s="271"/>
      <c r="C68" s="60">
        <v>0</v>
      </c>
      <c r="D68" s="272"/>
      <c r="E68" s="273"/>
      <c r="F68" s="248">
        <v>0</v>
      </c>
      <c r="H68" s="293"/>
      <c r="I68" s="294"/>
      <c r="J68" s="60"/>
      <c r="K68" s="295"/>
      <c r="L68" s="337"/>
      <c r="M68" s="338"/>
    </row>
    <row r="69" spans="1:13" ht="22.5" thickTop="1" thickBot="1" x14ac:dyDescent="0.4">
      <c r="B69" s="275"/>
      <c r="C69" s="276">
        <f>SUM(C3:C68)</f>
        <v>2047423.76</v>
      </c>
      <c r="D69" s="315"/>
      <c r="E69" s="316">
        <f>SUM(E3:E68)</f>
        <v>0</v>
      </c>
      <c r="F69" s="318">
        <f>SUM(F3:F68)</f>
        <v>2047423.76</v>
      </c>
      <c r="H69" s="296"/>
      <c r="I69" s="296"/>
      <c r="J69" s="297"/>
      <c r="K69" s="298"/>
      <c r="L69" s="343" t="s">
        <v>155</v>
      </c>
      <c r="M69" s="343"/>
    </row>
    <row r="70" spans="1:13" ht="15.75" customHeight="1" thickBot="1" x14ac:dyDescent="0.3">
      <c r="B70" s="278"/>
      <c r="C70" s="279"/>
      <c r="D70" s="280"/>
      <c r="E70" s="319" t="s">
        <v>139</v>
      </c>
      <c r="F70" s="320"/>
      <c r="H70" s="296"/>
      <c r="I70" s="296"/>
      <c r="J70" s="60"/>
      <c r="K70" s="299"/>
      <c r="L70" s="300"/>
      <c r="M70" s="60"/>
    </row>
    <row r="71" spans="1:13" ht="15" customHeight="1" thickBot="1" x14ac:dyDescent="0.3">
      <c r="B71" s="281"/>
      <c r="C71" s="4"/>
      <c r="D71" s="280"/>
      <c r="E71" s="321"/>
      <c r="F71" s="322"/>
      <c r="H71" s="301"/>
      <c r="I71" s="302"/>
      <c r="J71" s="60"/>
      <c r="K71" s="299"/>
      <c r="L71" s="300"/>
      <c r="M71" s="60"/>
    </row>
    <row r="72" spans="1:13" ht="18.75" x14ac:dyDescent="0.3">
      <c r="A72" s="283"/>
      <c r="B72" s="284"/>
      <c r="C72" s="285"/>
      <c r="E72" s="343" t="s">
        <v>155</v>
      </c>
      <c r="F72" s="343"/>
      <c r="H72" s="301"/>
      <c r="I72" s="303"/>
      <c r="J72" s="226"/>
      <c r="K72" s="304"/>
      <c r="L72" s="225"/>
      <c r="M72" s="300"/>
    </row>
    <row r="73" spans="1:13" ht="15.75" x14ac:dyDescent="0.25">
      <c r="A73" s="283"/>
      <c r="B73" s="284"/>
      <c r="C73" s="285"/>
      <c r="E73"/>
      <c r="H73" s="301"/>
      <c r="I73" s="303"/>
      <c r="J73" s="226"/>
      <c r="K73" s="304"/>
      <c r="L73" s="225"/>
      <c r="M73" s="300"/>
    </row>
    <row r="74" spans="1:13" ht="15" customHeight="1" x14ac:dyDescent="0.25">
      <c r="A74" s="174"/>
      <c r="B74" s="287"/>
      <c r="D74" s="288"/>
      <c r="E74"/>
      <c r="H74"/>
      <c r="I74"/>
      <c r="J74"/>
      <c r="L74"/>
      <c r="M74"/>
    </row>
    <row r="75" spans="1:13" ht="15.75" customHeight="1" x14ac:dyDescent="0.25">
      <c r="A75" s="174"/>
      <c r="B75" s="287"/>
      <c r="D75" s="288"/>
      <c r="E75"/>
      <c r="H75"/>
      <c r="I75"/>
      <c r="J75"/>
      <c r="L75"/>
      <c r="M75"/>
    </row>
    <row r="76" spans="1:13" x14ac:dyDescent="0.25">
      <c r="A76" s="174"/>
      <c r="B76" s="287"/>
      <c r="C76" s="226"/>
      <c r="D76" s="288"/>
      <c r="E76"/>
      <c r="H76"/>
      <c r="I76"/>
      <c r="J76"/>
      <c r="L76"/>
      <c r="M76"/>
    </row>
    <row r="77" spans="1:13" ht="15.75" x14ac:dyDescent="0.25">
      <c r="A77" s="174"/>
      <c r="B77" s="287"/>
      <c r="C77" s="285"/>
      <c r="D77" s="288"/>
      <c r="H77"/>
      <c r="I77"/>
      <c r="J77"/>
      <c r="L77"/>
      <c r="M77"/>
    </row>
    <row r="78" spans="1:13" ht="15.75" x14ac:dyDescent="0.25">
      <c r="A78" s="174"/>
      <c r="B78" s="287"/>
      <c r="C78" s="285"/>
      <c r="D78" s="288"/>
      <c r="H78"/>
      <c r="I78"/>
      <c r="J78"/>
      <c r="L78"/>
      <c r="M78"/>
    </row>
    <row r="79" spans="1:13" ht="15.75" x14ac:dyDescent="0.25">
      <c r="A79" s="174"/>
      <c r="B79" s="287"/>
      <c r="C79" s="285"/>
      <c r="D79" s="288"/>
      <c r="H79"/>
      <c r="I79"/>
      <c r="J79"/>
      <c r="L79"/>
      <c r="M79"/>
    </row>
    <row r="80" spans="1:13" ht="15.75" x14ac:dyDescent="0.25">
      <c r="A80" s="174"/>
      <c r="B80" s="287"/>
      <c r="C80" s="285"/>
      <c r="D80" s="288"/>
      <c r="H80"/>
      <c r="I80"/>
      <c r="J80"/>
      <c r="L80"/>
      <c r="M80"/>
    </row>
    <row r="81" spans="1:13" ht="15.75" x14ac:dyDescent="0.25">
      <c r="A81" s="174"/>
      <c r="B81" s="287"/>
      <c r="C81" s="285"/>
      <c r="D81" s="288"/>
      <c r="H81"/>
      <c r="I81"/>
      <c r="J81"/>
      <c r="L81"/>
      <c r="M81"/>
    </row>
    <row r="82" spans="1:13" ht="15.75" x14ac:dyDescent="0.25">
      <c r="A82" s="174"/>
      <c r="B82" s="287"/>
      <c r="C82" s="285"/>
      <c r="D82" s="288"/>
      <c r="H82"/>
      <c r="I82"/>
      <c r="J82"/>
      <c r="L82"/>
      <c r="M82"/>
    </row>
    <row r="83" spans="1:13" ht="15.75" x14ac:dyDescent="0.25">
      <c r="A83" s="174"/>
      <c r="B83" s="282"/>
      <c r="C83" s="285"/>
      <c r="D83" s="288"/>
      <c r="H83"/>
      <c r="I83"/>
      <c r="J83"/>
      <c r="L83"/>
      <c r="M83"/>
    </row>
    <row r="84" spans="1:13" ht="15.75" x14ac:dyDescent="0.25">
      <c r="A84" s="174"/>
      <c r="B84" s="282"/>
      <c r="C84" s="285"/>
      <c r="D84" s="288"/>
      <c r="H84"/>
      <c r="I84"/>
      <c r="J84"/>
      <c r="L84"/>
      <c r="M84"/>
    </row>
    <row r="85" spans="1:13" ht="15.75" x14ac:dyDescent="0.25">
      <c r="A85" s="174"/>
      <c r="B85" s="282"/>
      <c r="C85" s="285"/>
      <c r="D85" s="288"/>
      <c r="H85"/>
      <c r="I85"/>
      <c r="J85"/>
      <c r="L85"/>
      <c r="M85"/>
    </row>
    <row r="86" spans="1:13" ht="15.75" x14ac:dyDescent="0.25">
      <c r="A86" s="174"/>
      <c r="B86" s="282"/>
      <c r="C86" s="285"/>
      <c r="D86" s="288"/>
      <c r="H86"/>
      <c r="I86"/>
      <c r="J86"/>
      <c r="L86"/>
      <c r="M86"/>
    </row>
    <row r="87" spans="1:13" ht="15.75" x14ac:dyDescent="0.25">
      <c r="A87" s="174"/>
      <c r="B87" s="282"/>
      <c r="C87" s="285"/>
      <c r="D87" s="288"/>
      <c r="H87"/>
      <c r="I87"/>
      <c r="J87"/>
      <c r="L87"/>
      <c r="M87"/>
    </row>
    <row r="88" spans="1:13" ht="15.75" x14ac:dyDescent="0.25">
      <c r="A88" s="174"/>
      <c r="B88" s="282"/>
      <c r="C88" s="285"/>
      <c r="D88" s="288"/>
      <c r="H88"/>
      <c r="I88"/>
      <c r="J88"/>
      <c r="L88"/>
      <c r="M88"/>
    </row>
    <row r="89" spans="1:13" ht="15.75" x14ac:dyDescent="0.25">
      <c r="A89" s="174"/>
      <c r="B89" s="282"/>
      <c r="C89" s="285"/>
      <c r="D89" s="288"/>
      <c r="H89"/>
      <c r="I89"/>
      <c r="J89"/>
      <c r="L89"/>
      <c r="M89"/>
    </row>
    <row r="90" spans="1:13" ht="15.75" x14ac:dyDescent="0.25">
      <c r="A90" s="174"/>
      <c r="B90" s="282"/>
      <c r="C90" s="285"/>
      <c r="D90" s="288"/>
      <c r="H90"/>
      <c r="I90"/>
      <c r="J90"/>
      <c r="L90"/>
      <c r="M90"/>
    </row>
    <row r="91" spans="1:13" ht="15.75" x14ac:dyDescent="0.25">
      <c r="A91" s="174"/>
      <c r="B91" s="282"/>
      <c r="C91" s="285"/>
      <c r="D91" s="288"/>
      <c r="H91"/>
      <c r="I91"/>
      <c r="J91"/>
      <c r="L91"/>
      <c r="M91"/>
    </row>
    <row r="92" spans="1:13" ht="15.75" x14ac:dyDescent="0.25">
      <c r="A92" s="174"/>
      <c r="B92" s="282"/>
      <c r="C92" s="285"/>
      <c r="D92" s="288"/>
      <c r="H92"/>
      <c r="I92"/>
      <c r="J92"/>
      <c r="L92"/>
      <c r="M92"/>
    </row>
    <row r="93" spans="1:13" ht="15.75" x14ac:dyDescent="0.25">
      <c r="A93" s="174"/>
      <c r="B93" s="282"/>
      <c r="C93" s="285"/>
      <c r="D93" s="288"/>
      <c r="H93"/>
      <c r="I93"/>
      <c r="J93"/>
      <c r="L93"/>
      <c r="M93"/>
    </row>
    <row r="94" spans="1:13" ht="15.75" x14ac:dyDescent="0.25">
      <c r="A94" s="174"/>
      <c r="B94" s="282"/>
      <c r="C94" s="285"/>
      <c r="D94" s="288"/>
      <c r="H94"/>
      <c r="I94"/>
      <c r="J94"/>
      <c r="L94"/>
      <c r="M94"/>
    </row>
    <row r="95" spans="1:13" ht="15.75" x14ac:dyDescent="0.25">
      <c r="A95" s="174"/>
      <c r="B95" s="282"/>
      <c r="C95" s="285"/>
      <c r="D95" s="288"/>
      <c r="H95"/>
      <c r="I95"/>
      <c r="J95"/>
      <c r="L95"/>
      <c r="M95"/>
    </row>
    <row r="96" spans="1:13" ht="15.75" x14ac:dyDescent="0.25">
      <c r="A96" s="174"/>
      <c r="B96" s="282"/>
      <c r="C96" s="285"/>
      <c r="D96" s="288"/>
      <c r="H96"/>
      <c r="I96"/>
      <c r="J96"/>
      <c r="L96"/>
      <c r="M96"/>
    </row>
    <row r="97" spans="1:13" ht="15.75" x14ac:dyDescent="0.25">
      <c r="A97" s="174"/>
      <c r="B97" s="282"/>
      <c r="C97" s="285"/>
      <c r="D97" s="288"/>
      <c r="H97"/>
      <c r="I97"/>
      <c r="J97"/>
      <c r="L97"/>
      <c r="M97"/>
    </row>
    <row r="98" spans="1:13" ht="15.75" x14ac:dyDescent="0.25">
      <c r="A98" s="174"/>
      <c r="B98" s="282"/>
      <c r="C98" s="285"/>
      <c r="D98" s="288"/>
      <c r="H98"/>
      <c r="I98"/>
      <c r="J98"/>
      <c r="L98"/>
      <c r="M98"/>
    </row>
    <row r="99" spans="1:13" x14ac:dyDescent="0.25">
      <c r="A99" s="174"/>
      <c r="B99" s="282"/>
      <c r="C99" s="226"/>
      <c r="D99" s="288"/>
      <c r="H99"/>
      <c r="I99"/>
      <c r="J99"/>
      <c r="L99"/>
      <c r="M99"/>
    </row>
    <row r="100" spans="1:13" x14ac:dyDescent="0.25">
      <c r="A100" s="174"/>
      <c r="B100" s="282"/>
      <c r="C100" s="226"/>
      <c r="D100" s="288"/>
      <c r="H100"/>
      <c r="I100"/>
      <c r="J100"/>
      <c r="L100"/>
      <c r="M100"/>
    </row>
    <row r="101" spans="1:13" x14ac:dyDescent="0.25">
      <c r="A101" s="174"/>
      <c r="B101" s="282"/>
      <c r="C101" s="226"/>
      <c r="D101" s="288"/>
      <c r="H101"/>
      <c r="I101"/>
      <c r="J101"/>
      <c r="L101"/>
      <c r="M101"/>
    </row>
    <row r="102" spans="1:13" x14ac:dyDescent="0.25">
      <c r="A102" s="174"/>
      <c r="B102" s="282"/>
      <c r="C102" s="226"/>
      <c r="D102" s="288"/>
      <c r="H102"/>
      <c r="I102"/>
      <c r="J102"/>
      <c r="L102"/>
      <c r="M102"/>
    </row>
    <row r="103" spans="1:13" x14ac:dyDescent="0.25">
      <c r="A103" s="174"/>
      <c r="B103" s="282"/>
      <c r="C103" s="226"/>
      <c r="D103" s="288"/>
      <c r="H103"/>
      <c r="I103"/>
      <c r="J103"/>
      <c r="L103"/>
      <c r="M103"/>
    </row>
    <row r="104" spans="1:13" x14ac:dyDescent="0.25">
      <c r="A104" s="174"/>
      <c r="B104" s="282"/>
      <c r="D104" s="288"/>
      <c r="H104"/>
      <c r="I104"/>
      <c r="J104"/>
      <c r="L104"/>
      <c r="M104"/>
    </row>
    <row r="105" spans="1:13" x14ac:dyDescent="0.25">
      <c r="A105" s="174"/>
      <c r="B105" s="282"/>
      <c r="D105" s="288"/>
      <c r="H105"/>
      <c r="I105"/>
      <c r="J105"/>
      <c r="L105"/>
      <c r="M105"/>
    </row>
    <row r="106" spans="1:13" x14ac:dyDescent="0.25">
      <c r="A106" s="174"/>
      <c r="B106" s="282"/>
      <c r="D106" s="288"/>
      <c r="H106"/>
      <c r="I106"/>
      <c r="J106"/>
      <c r="L106"/>
      <c r="M106"/>
    </row>
    <row r="107" spans="1:13" x14ac:dyDescent="0.25">
      <c r="A107" s="174"/>
      <c r="B107" s="282"/>
      <c r="D107" s="288"/>
      <c r="H107"/>
      <c r="I107"/>
      <c r="J107"/>
      <c r="L107"/>
      <c r="M107"/>
    </row>
    <row r="108" spans="1:13" x14ac:dyDescent="0.25">
      <c r="A108" s="174"/>
      <c r="B108" s="282"/>
      <c r="D108" s="288"/>
      <c r="H108"/>
      <c r="I108"/>
      <c r="J108"/>
      <c r="L108"/>
      <c r="M108"/>
    </row>
    <row r="109" spans="1:13" x14ac:dyDescent="0.25">
      <c r="A109" s="174"/>
      <c r="B109" s="282"/>
      <c r="D109" s="288"/>
      <c r="H109"/>
      <c r="I109"/>
      <c r="J109"/>
      <c r="L109"/>
      <c r="M109"/>
    </row>
    <row r="110" spans="1:13" x14ac:dyDescent="0.25">
      <c r="A110" s="174"/>
      <c r="B110" s="282"/>
      <c r="D110" s="288"/>
      <c r="H110"/>
      <c r="I110"/>
      <c r="J110"/>
      <c r="L110"/>
      <c r="M110"/>
    </row>
    <row r="111" spans="1:13" x14ac:dyDescent="0.25">
      <c r="A111" s="174"/>
      <c r="B111" s="282"/>
      <c r="D111" s="288"/>
      <c r="H111"/>
      <c r="I111"/>
      <c r="J111"/>
      <c r="L111"/>
      <c r="M111"/>
    </row>
    <row r="112" spans="1:13" x14ac:dyDescent="0.25">
      <c r="A112" s="174"/>
      <c r="B112" s="282"/>
      <c r="D112" s="288"/>
      <c r="H112"/>
      <c r="I112"/>
      <c r="J112"/>
      <c r="L112"/>
      <c r="M112"/>
    </row>
    <row r="113" spans="1:13" x14ac:dyDescent="0.25">
      <c r="A113" s="174"/>
      <c r="B113" s="282"/>
      <c r="D113" s="288"/>
      <c r="H113"/>
      <c r="I113"/>
      <c r="J113"/>
      <c r="L113"/>
      <c r="M113"/>
    </row>
    <row r="114" spans="1:13" x14ac:dyDescent="0.25">
      <c r="A114" s="174"/>
      <c r="B114" s="282"/>
      <c r="D114" s="288"/>
      <c r="H114"/>
      <c r="I114"/>
      <c r="J114"/>
      <c r="L114"/>
      <c r="M114"/>
    </row>
    <row r="115" spans="1:13" x14ac:dyDescent="0.25">
      <c r="A115" s="174"/>
      <c r="B115" s="282"/>
      <c r="D115" s="288"/>
      <c r="H115"/>
      <c r="I115"/>
      <c r="J115"/>
      <c r="L115"/>
      <c r="M115"/>
    </row>
    <row r="116" spans="1:13" x14ac:dyDescent="0.25">
      <c r="A116" s="174"/>
      <c r="B116" s="282"/>
      <c r="D116" s="288"/>
      <c r="H116"/>
      <c r="I116"/>
      <c r="J116"/>
      <c r="L116"/>
      <c r="M116"/>
    </row>
    <row r="117" spans="1:13" x14ac:dyDescent="0.25">
      <c r="A117" s="174"/>
      <c r="B117" s="282"/>
      <c r="D117" s="288"/>
      <c r="H117"/>
      <c r="I117"/>
      <c r="J117"/>
      <c r="L117"/>
      <c r="M117"/>
    </row>
    <row r="118" spans="1:13" x14ac:dyDescent="0.25">
      <c r="A118" s="174"/>
      <c r="B118" s="282"/>
      <c r="D118" s="288"/>
      <c r="H118"/>
      <c r="I118"/>
      <c r="J118"/>
      <c r="L118"/>
      <c r="M118"/>
    </row>
    <row r="119" spans="1:13" x14ac:dyDescent="0.25">
      <c r="A119" s="174"/>
      <c r="B119" s="282"/>
      <c r="D119" s="288"/>
      <c r="H119"/>
      <c r="I119"/>
      <c r="J119"/>
      <c r="L119"/>
      <c r="M119"/>
    </row>
    <row r="120" spans="1:13" x14ac:dyDescent="0.25">
      <c r="A120" s="174"/>
      <c r="B120" s="282"/>
      <c r="D120" s="288"/>
      <c r="H120"/>
      <c r="I120"/>
      <c r="J120"/>
      <c r="L120"/>
      <c r="M120"/>
    </row>
    <row r="121" spans="1:13" x14ac:dyDescent="0.25">
      <c r="A121" s="174"/>
      <c r="B121" s="282"/>
      <c r="D121" s="288"/>
      <c r="H121"/>
      <c r="I121"/>
      <c r="J121"/>
      <c r="L121"/>
      <c r="M121"/>
    </row>
    <row r="122" spans="1:13" x14ac:dyDescent="0.25">
      <c r="A122" s="174"/>
      <c r="B122" s="282"/>
      <c r="D122" s="288"/>
      <c r="H122"/>
      <c r="I122"/>
      <c r="J122"/>
      <c r="L122"/>
      <c r="M122"/>
    </row>
    <row r="123" spans="1:13" x14ac:dyDescent="0.25">
      <c r="A123" s="174"/>
      <c r="B123" s="282"/>
      <c r="D123" s="288"/>
      <c r="H123"/>
      <c r="I123"/>
      <c r="J123"/>
      <c r="L123"/>
      <c r="M123"/>
    </row>
    <row r="124" spans="1:13" x14ac:dyDescent="0.25">
      <c r="A124" s="174"/>
      <c r="B124" s="282"/>
      <c r="D124" s="288"/>
      <c r="H124"/>
      <c r="I124"/>
      <c r="J124"/>
      <c r="L124"/>
      <c r="M124"/>
    </row>
    <row r="125" spans="1:13" x14ac:dyDescent="0.25">
      <c r="A125" s="174"/>
      <c r="B125" s="282"/>
      <c r="D125" s="288"/>
      <c r="H125"/>
      <c r="I125"/>
      <c r="J125"/>
      <c r="L125"/>
      <c r="M125"/>
    </row>
  </sheetData>
  <mergeCells count="8">
    <mergeCell ref="E72:F72"/>
    <mergeCell ref="L69:M69"/>
    <mergeCell ref="H45:I47"/>
    <mergeCell ref="H69:I70"/>
    <mergeCell ref="H1:L1"/>
    <mergeCell ref="A1:E1"/>
    <mergeCell ref="E70:F71"/>
    <mergeCell ref="L47:M6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ZAVALETA  AGOSTO 2022</vt:lpstr>
      <vt:lpstr>DEUDA A OBRADOR &amp; CENTRAL 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ROUSS</dc:creator>
  <cp:lastModifiedBy>ROUSS</cp:lastModifiedBy>
  <dcterms:created xsi:type="dcterms:W3CDTF">2022-09-07T13:41:27Z</dcterms:created>
  <dcterms:modified xsi:type="dcterms:W3CDTF">2022-09-07T15:10:48Z</dcterms:modified>
</cp:coreProperties>
</file>