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19" activeTab="2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<sst xmlns="http://schemas.openxmlformats.org/spreadsheetml/2006/main" count="2272" uniqueCount="1243">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</sst>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FF00"/>
      <color rgb="FFCC99FF"/>
      <color rgb="FFFF00FF"/>
      <color rgb="FF99CCFF"/>
      <color rgb="FF66FFFF"/>
      <color rgb="FF0000FF"/>
      <color rgb="FF00FF99"/>
      <color rgb="FFCCFF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68"/>
      <c r="C1" s="770" t="s">
        <v>25</v>
      </c>
      <c r="D1" s="771"/>
      <c r="E1" s="771"/>
      <c r="F1" s="771"/>
      <c r="G1" s="771"/>
      <c r="H1" s="771"/>
      <c r="I1" s="771"/>
      <c r="J1" s="771"/>
      <c r="K1" s="771"/>
      <c r="L1" s="771"/>
      <c r="M1" s="771"/>
    </row>
    <row r="2" spans="1:19" ht="16.5" thickBot="1" x14ac:dyDescent="0.3">
      <c r="B2" s="769"/>
      <c r="C2" s="3"/>
      <c r="H2" s="5"/>
      <c r="I2" s="6"/>
      <c r="J2" s="7"/>
      <c r="L2" s="8"/>
      <c r="M2" s="6"/>
      <c r="N2" s="9"/>
    </row>
    <row r="3" spans="1:19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49" t="s">
        <v>6</v>
      </c>
      <c r="Q4" s="75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51">
        <f>SUM(M5:M38)</f>
        <v>247061</v>
      </c>
      <c r="N39" s="75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52"/>
      <c r="N40" s="75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55" t="s">
        <v>11</v>
      </c>
      <c r="I52" s="756"/>
      <c r="J52" s="100"/>
      <c r="K52" s="757">
        <f>I50+L50</f>
        <v>53873.49</v>
      </c>
      <c r="L52" s="758"/>
      <c r="M52" s="759">
        <f>N39+M39</f>
        <v>419924</v>
      </c>
      <c r="N52" s="760"/>
      <c r="P52" s="34"/>
      <c r="Q52" s="9"/>
    </row>
    <row r="53" spans="1:17" ht="15.75" x14ac:dyDescent="0.25">
      <c r="D53" s="761" t="s">
        <v>12</v>
      </c>
      <c r="E53" s="76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61" t="s">
        <v>95</v>
      </c>
      <c r="E54" s="761"/>
      <c r="F54" s="96">
        <v>-549976.4</v>
      </c>
      <c r="I54" s="762" t="s">
        <v>13</v>
      </c>
      <c r="J54" s="763"/>
      <c r="K54" s="764">
        <f>F56+F57+F58</f>
        <v>-24577.400000000023</v>
      </c>
      <c r="L54" s="76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66">
        <f>-C4</f>
        <v>0</v>
      </c>
      <c r="L56" s="76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44" t="s">
        <v>18</v>
      </c>
      <c r="E58" s="745"/>
      <c r="F58" s="113">
        <v>567389.35</v>
      </c>
      <c r="I58" s="746" t="s">
        <v>97</v>
      </c>
      <c r="J58" s="747"/>
      <c r="K58" s="748">
        <f>K54+K56</f>
        <v>-24577.400000000023</v>
      </c>
      <c r="L58" s="74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40" t="s">
        <v>597</v>
      </c>
      <c r="J76" s="841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42"/>
      <c r="J77" s="843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6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07"/>
      <c r="K81" s="1"/>
      <c r="L81" s="97"/>
      <c r="M81" s="3"/>
      <c r="N81" s="1"/>
    </row>
    <row r="82" spans="1:14" ht="18.75" x14ac:dyDescent="0.3">
      <c r="A82" s="435"/>
      <c r="B82" s="839" t="s">
        <v>595</v>
      </c>
      <c r="C82" s="839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810" t="s">
        <v>451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322" t="s">
        <v>217</v>
      </c>
      <c r="R4" s="809"/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81"/>
      <c r="X5" s="78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8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8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89"/>
      <c r="X25" s="78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89"/>
      <c r="X26" s="78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82"/>
      <c r="X27" s="783"/>
      <c r="Y27" s="784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83"/>
      <c r="X28" s="783"/>
      <c r="Y28" s="784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00">
        <f>SUM(M5:M35)</f>
        <v>2220612.02</v>
      </c>
      <c r="N36" s="802">
        <f>SUM(N5:N35)</f>
        <v>833865</v>
      </c>
      <c r="O36" s="276"/>
      <c r="P36" s="277">
        <v>0</v>
      </c>
      <c r="Q36" s="835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801"/>
      <c r="N37" s="803"/>
      <c r="O37" s="276"/>
      <c r="P37" s="277">
        <v>0</v>
      </c>
      <c r="Q37" s="836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37">
        <f>M36+N36</f>
        <v>3054477.02</v>
      </c>
      <c r="N39" s="838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55" t="s">
        <v>11</v>
      </c>
      <c r="I68" s="756"/>
      <c r="J68" s="100"/>
      <c r="K68" s="757">
        <f>I66+L66</f>
        <v>314868.39999999997</v>
      </c>
      <c r="L68" s="790"/>
      <c r="M68" s="272"/>
      <c r="N68" s="272"/>
      <c r="P68" s="34"/>
      <c r="Q68" s="13"/>
    </row>
    <row r="69" spans="1:17" x14ac:dyDescent="0.25">
      <c r="D69" s="761" t="s">
        <v>12</v>
      </c>
      <c r="E69" s="761"/>
      <c r="F69" s="312">
        <f>F66-K68-C66</f>
        <v>1594593.8500000003</v>
      </c>
      <c r="I69" s="102"/>
      <c r="J69" s="103"/>
    </row>
    <row r="70" spans="1:17" ht="18.75" x14ac:dyDescent="0.3">
      <c r="D70" s="791" t="s">
        <v>95</v>
      </c>
      <c r="E70" s="791"/>
      <c r="F70" s="111">
        <v>-1360260.32</v>
      </c>
      <c r="I70" s="762" t="s">
        <v>13</v>
      </c>
      <c r="J70" s="763"/>
      <c r="K70" s="764">
        <f>F72+F73+F74</f>
        <v>1938640.11</v>
      </c>
      <c r="L70" s="764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66">
        <f>-C4</f>
        <v>-1266568.45</v>
      </c>
      <c r="L72" s="767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44" t="s">
        <v>18</v>
      </c>
      <c r="E74" s="745"/>
      <c r="F74" s="113">
        <v>1792817.68</v>
      </c>
      <c r="I74" s="746" t="s">
        <v>198</v>
      </c>
      <c r="J74" s="747"/>
      <c r="K74" s="748">
        <f>K70+K72</f>
        <v>672071.66000000015</v>
      </c>
      <c r="L74" s="748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48" t="s">
        <v>594</v>
      </c>
      <c r="J44" s="849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50"/>
      <c r="J45" s="851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52"/>
      <c r="J46" s="853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6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07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44" t="s">
        <v>594</v>
      </c>
      <c r="J83" s="845"/>
    </row>
    <row r="84" spans="1:14" ht="19.5" thickBot="1" x14ac:dyDescent="0.35">
      <c r="A84" s="513" t="s">
        <v>598</v>
      </c>
      <c r="B84" s="514"/>
      <c r="C84" s="515"/>
      <c r="D84" s="491"/>
      <c r="I84" s="846"/>
      <c r="J84" s="847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810" t="s">
        <v>620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322" t="s">
        <v>217</v>
      </c>
      <c r="R4" s="809"/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81"/>
      <c r="X5" s="781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85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86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89"/>
      <c r="X25" s="789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89"/>
      <c r="X26" s="789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82"/>
      <c r="X27" s="783"/>
      <c r="Y27" s="784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83"/>
      <c r="X28" s="783"/>
      <c r="Y28" s="784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00">
        <f>SUM(M5:M40)</f>
        <v>2479367.6100000003</v>
      </c>
      <c r="N41" s="800">
        <f>SUM(N5:N40)</f>
        <v>1195667</v>
      </c>
      <c r="P41" s="505">
        <f>SUM(P5:P40)</f>
        <v>4355326.74</v>
      </c>
      <c r="Q41" s="854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01"/>
      <c r="N42" s="801"/>
      <c r="P42" s="34"/>
      <c r="Q42" s="855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56">
        <f>M41+N41</f>
        <v>3675034.6100000003</v>
      </c>
      <c r="N45" s="857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55" t="s">
        <v>11</v>
      </c>
      <c r="I70" s="756"/>
      <c r="J70" s="100"/>
      <c r="K70" s="757">
        <f>I68+L68</f>
        <v>428155.54000000004</v>
      </c>
      <c r="L70" s="790"/>
      <c r="M70" s="272"/>
      <c r="N70" s="272"/>
      <c r="P70" s="34"/>
      <c r="Q70" s="13"/>
    </row>
    <row r="71" spans="1:17" x14ac:dyDescent="0.25">
      <c r="D71" s="761" t="s">
        <v>12</v>
      </c>
      <c r="E71" s="761"/>
      <c r="F71" s="312">
        <f>F68-K70-C68</f>
        <v>1631087.67</v>
      </c>
      <c r="I71" s="102"/>
      <c r="J71" s="103"/>
      <c r="P71" s="34"/>
    </row>
    <row r="72" spans="1:17" ht="18.75" x14ac:dyDescent="0.3">
      <c r="D72" s="791" t="s">
        <v>95</v>
      </c>
      <c r="E72" s="791"/>
      <c r="F72" s="111">
        <v>-1884975.46</v>
      </c>
      <c r="I72" s="762" t="s">
        <v>13</v>
      </c>
      <c r="J72" s="763"/>
      <c r="K72" s="764">
        <f>F74+F75+F76</f>
        <v>1777829.89</v>
      </c>
      <c r="L72" s="764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66">
        <f>-C4</f>
        <v>-1792817.68</v>
      </c>
      <c r="L74" s="767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44" t="s">
        <v>18</v>
      </c>
      <c r="E76" s="745"/>
      <c r="F76" s="113">
        <v>2112071.92</v>
      </c>
      <c r="I76" s="746" t="s">
        <v>854</v>
      </c>
      <c r="J76" s="747"/>
      <c r="K76" s="748">
        <f>K72+K74</f>
        <v>-14987.790000000037</v>
      </c>
      <c r="L76" s="748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9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48" t="s">
        <v>594</v>
      </c>
      <c r="J54" s="849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50"/>
      <c r="J55" s="851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52"/>
      <c r="J56" s="853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06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07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44" t="s">
        <v>594</v>
      </c>
      <c r="J93" s="845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46"/>
      <c r="J94" s="847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58">
        <f>SUM(D106:D129)</f>
        <v>759581.99999999988</v>
      </c>
      <c r="D130" s="859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64" t="s">
        <v>752</v>
      </c>
      <c r="G2" s="865"/>
      <c r="H2" s="866"/>
    </row>
    <row r="3" spans="2:8" ht="27.75" customHeight="1" thickBot="1" x14ac:dyDescent="0.3">
      <c r="B3" s="861" t="s">
        <v>748</v>
      </c>
      <c r="C3" s="862"/>
      <c r="D3" s="863"/>
      <c r="F3" s="867"/>
      <c r="G3" s="868"/>
      <c r="H3" s="869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70">
        <f>SUM(H5:H10)</f>
        <v>334337</v>
      </c>
      <c r="H11" s="871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74" t="s">
        <v>750</v>
      </c>
      <c r="D15" s="872">
        <f>D11-D13</f>
        <v>-69877</v>
      </c>
    </row>
    <row r="16" spans="2:8" ht="18.75" customHeight="1" thickBot="1" x14ac:dyDescent="0.3">
      <c r="C16" s="875"/>
      <c r="D16" s="873"/>
    </row>
    <row r="17" spans="3:4" ht="18.75" x14ac:dyDescent="0.3">
      <c r="C17" s="860" t="s">
        <v>753</v>
      </c>
      <c r="D17" s="860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810" t="s">
        <v>754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553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75" t="s">
        <v>2</v>
      </c>
      <c r="F4" s="776"/>
      <c r="H4" s="777" t="s">
        <v>3</v>
      </c>
      <c r="I4" s="778"/>
      <c r="J4" s="556"/>
      <c r="K4" s="562"/>
      <c r="L4" s="563"/>
      <c r="M4" s="21" t="s">
        <v>4</v>
      </c>
      <c r="N4" s="22" t="s">
        <v>5</v>
      </c>
      <c r="P4" s="799"/>
      <c r="Q4" s="322" t="s">
        <v>217</v>
      </c>
      <c r="R4" s="809"/>
      <c r="U4" s="34"/>
      <c r="V4" s="128"/>
      <c r="W4" s="882"/>
      <c r="X4" s="88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82"/>
      <c r="X5" s="88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83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83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87"/>
      <c r="X21" s="787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88"/>
      <c r="X23" s="788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88"/>
      <c r="X24" s="788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89"/>
      <c r="X25" s="789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789"/>
      <c r="X26" s="789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82"/>
      <c r="X27" s="783"/>
      <c r="Y27" s="784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83"/>
      <c r="X28" s="783"/>
      <c r="Y28" s="784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00">
        <f>SUM(M5:M40)</f>
        <v>1509924.1</v>
      </c>
      <c r="N41" s="800">
        <f>SUM(N5:N40)</f>
        <v>1012291</v>
      </c>
      <c r="P41" s="505">
        <f>SUM(P5:P40)</f>
        <v>4043205.8900000006</v>
      </c>
      <c r="Q41" s="854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801"/>
      <c r="N42" s="801"/>
      <c r="P42" s="34"/>
      <c r="Q42" s="855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56">
        <f>M41+N41</f>
        <v>2522215.1</v>
      </c>
      <c r="N45" s="857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55" t="s">
        <v>11</v>
      </c>
      <c r="I63" s="756"/>
      <c r="J63" s="559"/>
      <c r="K63" s="879">
        <f>I61+L61</f>
        <v>340912.75</v>
      </c>
      <c r="L63" s="880"/>
      <c r="M63" s="272"/>
      <c r="N63" s="272"/>
      <c r="P63" s="34"/>
      <c r="Q63" s="13"/>
    </row>
    <row r="64" spans="1:17" x14ac:dyDescent="0.25">
      <c r="D64" s="761" t="s">
        <v>12</v>
      </c>
      <c r="E64" s="761"/>
      <c r="F64" s="312">
        <f>F61-K63-C61</f>
        <v>1458827.53</v>
      </c>
      <c r="I64" s="102"/>
      <c r="J64" s="560"/>
    </row>
    <row r="65" spans="2:17" ht="18.75" x14ac:dyDescent="0.3">
      <c r="D65" s="791" t="s">
        <v>95</v>
      </c>
      <c r="E65" s="791"/>
      <c r="F65" s="111">
        <v>-1572197.3</v>
      </c>
      <c r="I65" s="762" t="s">
        <v>13</v>
      </c>
      <c r="J65" s="763"/>
      <c r="K65" s="764">
        <f>F67+F68+F69</f>
        <v>2392765.5300000003</v>
      </c>
      <c r="L65" s="764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81">
        <f>-C4</f>
        <v>-2112071.92</v>
      </c>
      <c r="L67" s="764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44" t="s">
        <v>18</v>
      </c>
      <c r="E69" s="745"/>
      <c r="F69" s="113">
        <v>2546982.16</v>
      </c>
      <c r="I69" s="876" t="s">
        <v>198</v>
      </c>
      <c r="J69" s="877"/>
      <c r="K69" s="878">
        <f>K65+K67</f>
        <v>280693.61000000034</v>
      </c>
      <c r="L69" s="87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9"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719" t="s">
        <v>1143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48" t="s">
        <v>594</v>
      </c>
      <c r="J38" s="849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50"/>
      <c r="J39" s="851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52"/>
      <c r="J40" s="853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06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07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44" t="s">
        <v>594</v>
      </c>
      <c r="J74" s="845"/>
    </row>
    <row r="75" spans="1:14" ht="19.5" thickBot="1" x14ac:dyDescent="0.35">
      <c r="A75" s="456"/>
      <c r="B75" s="649"/>
      <c r="C75" s="233"/>
      <c r="D75" s="650"/>
      <c r="E75" s="519"/>
      <c r="F75" s="111"/>
      <c r="I75" s="846"/>
      <c r="J75" s="847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86" t="s">
        <v>806</v>
      </c>
      <c r="B89" s="887"/>
      <c r="C89" s="887"/>
      <c r="E89"/>
      <c r="F89" s="111"/>
      <c r="I89"/>
      <c r="J89" s="194"/>
      <c r="M89"/>
      <c r="N89"/>
    </row>
    <row r="90" spans="1:14" ht="18.75" x14ac:dyDescent="0.3">
      <c r="A90" s="454"/>
      <c r="B90" s="888" t="s">
        <v>807</v>
      </c>
      <c r="C90" s="889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84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85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68"/>
      <c r="C1" s="810" t="s">
        <v>884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18" ht="16.5" thickBot="1" x14ac:dyDescent="0.3">
      <c r="B2" s="769"/>
      <c r="C2" s="3"/>
      <c r="H2" s="5"/>
      <c r="I2" s="6"/>
      <c r="J2" s="7"/>
      <c r="L2" s="8"/>
      <c r="M2" s="6"/>
      <c r="N2" s="9"/>
    </row>
    <row r="3" spans="1:18" ht="21.75" thickBot="1" x14ac:dyDescent="0.35">
      <c r="B3" s="772" t="s">
        <v>0</v>
      </c>
      <c r="C3" s="773"/>
      <c r="D3" s="10"/>
      <c r="E3" s="553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75" t="s">
        <v>2</v>
      </c>
      <c r="F4" s="776"/>
      <c r="H4" s="777" t="s">
        <v>3</v>
      </c>
      <c r="I4" s="778"/>
      <c r="J4" s="556"/>
      <c r="K4" s="562"/>
      <c r="L4" s="563"/>
      <c r="M4" s="21" t="s">
        <v>4</v>
      </c>
      <c r="N4" s="22" t="s">
        <v>5</v>
      </c>
      <c r="P4" s="799"/>
      <c r="Q4" s="322" t="s">
        <v>217</v>
      </c>
      <c r="R4" s="809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800">
        <f>SUM(M5:M40)</f>
        <v>1737024</v>
      </c>
      <c r="N41" s="800">
        <f>SUM(N5:N40)</f>
        <v>1314313</v>
      </c>
      <c r="P41" s="505">
        <f>SUM(P5:P40)</f>
        <v>3810957.55</v>
      </c>
      <c r="Q41" s="854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801"/>
      <c r="N42" s="801"/>
      <c r="P42" s="34"/>
      <c r="Q42" s="855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56">
        <f>M41+N41</f>
        <v>3051337</v>
      </c>
      <c r="N45" s="857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5" t="s">
        <v>11</v>
      </c>
      <c r="I69" s="756"/>
      <c r="J69" s="559"/>
      <c r="K69" s="879">
        <f>I67+L67</f>
        <v>534683.29</v>
      </c>
      <c r="L69" s="880"/>
      <c r="M69" s="272"/>
      <c r="N69" s="272"/>
      <c r="P69" s="34"/>
      <c r="Q69" s="13"/>
    </row>
    <row r="70" spans="1:17" x14ac:dyDescent="0.25">
      <c r="D70" s="761" t="s">
        <v>12</v>
      </c>
      <c r="E70" s="761"/>
      <c r="F70" s="312">
        <f>F67-K69-C67</f>
        <v>1883028.8699999999</v>
      </c>
      <c r="I70" s="102"/>
      <c r="J70" s="560"/>
    </row>
    <row r="71" spans="1:17" ht="18.75" x14ac:dyDescent="0.3">
      <c r="D71" s="791" t="s">
        <v>95</v>
      </c>
      <c r="E71" s="791"/>
      <c r="F71" s="111">
        <v>-2122394.9</v>
      </c>
      <c r="I71" s="762" t="s">
        <v>13</v>
      </c>
      <c r="J71" s="763"/>
      <c r="K71" s="764">
        <f>F73+F74+F75</f>
        <v>2367293.46</v>
      </c>
      <c r="L71" s="76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81">
        <f>-C4</f>
        <v>-2546982.16</v>
      </c>
      <c r="L73" s="764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44" t="s">
        <v>18</v>
      </c>
      <c r="E75" s="745"/>
      <c r="F75" s="113">
        <v>2355426.54</v>
      </c>
      <c r="I75" s="746" t="s">
        <v>97</v>
      </c>
      <c r="J75" s="747"/>
      <c r="K75" s="748">
        <f>K71+K73</f>
        <v>-179688.70000000019</v>
      </c>
      <c r="L75" s="74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963</v>
      </c>
      <c r="C34" s="111">
        <v>49528.800000000003</v>
      </c>
      <c r="D34" s="736" t="s">
        <v>1184</v>
      </c>
      <c r="E34" s="717">
        <f>24074.75+25454.05</f>
        <v>49528.800000000003</v>
      </c>
      <c r="F34" s="544">
        <f t="shared" si="0"/>
        <v>0</v>
      </c>
      <c r="H34" s="672" t="s">
        <v>1014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1015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1016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1017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1018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48" t="s">
        <v>594</v>
      </c>
      <c r="I43" s="84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50"/>
      <c r="I44" s="851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52"/>
      <c r="I45" s="853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44" t="s">
        <v>594</v>
      </c>
      <c r="I67" s="845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6" t="s">
        <v>207</v>
      </c>
      <c r="H68" s="846"/>
      <c r="I68" s="84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7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8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68"/>
      <c r="C1" s="810" t="s">
        <v>1027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18" ht="16.5" thickBot="1" x14ac:dyDescent="0.3">
      <c r="B2" s="769"/>
      <c r="C2" s="3"/>
      <c r="H2" s="5"/>
      <c r="I2" s="6"/>
      <c r="J2" s="7"/>
      <c r="L2" s="8"/>
      <c r="M2" s="6"/>
      <c r="N2" s="9"/>
    </row>
    <row r="3" spans="1:18" ht="21.75" thickBot="1" x14ac:dyDescent="0.35">
      <c r="B3" s="772" t="s">
        <v>0</v>
      </c>
      <c r="C3" s="773"/>
      <c r="D3" s="10"/>
      <c r="E3" s="553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75" t="s">
        <v>2</v>
      </c>
      <c r="F4" s="776"/>
      <c r="H4" s="777" t="s">
        <v>3</v>
      </c>
      <c r="I4" s="778"/>
      <c r="J4" s="556"/>
      <c r="K4" s="562"/>
      <c r="L4" s="563"/>
      <c r="M4" s="21" t="s">
        <v>4</v>
      </c>
      <c r="N4" s="22" t="s">
        <v>5</v>
      </c>
      <c r="P4" s="799"/>
      <c r="Q4" s="322" t="s">
        <v>217</v>
      </c>
      <c r="R4" s="809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1148</v>
      </c>
      <c r="L27" s="54">
        <v>50000</v>
      </c>
      <c r="M27" s="32">
        <v>17556</v>
      </c>
      <c r="N27" s="33">
        <v>42992</v>
      </c>
      <c r="O27" s="660" t="s">
        <v>766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1116</v>
      </c>
      <c r="E36" s="27"/>
      <c r="F36" s="28"/>
      <c r="G36" s="662"/>
      <c r="H36" s="29"/>
      <c r="I36" s="30"/>
      <c r="J36" s="557">
        <v>44765</v>
      </c>
      <c r="K36" s="688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800">
        <f>SUM(M5:M40)</f>
        <v>2180659.5</v>
      </c>
      <c r="N41" s="800">
        <f>SUM(N5:N40)</f>
        <v>1072718</v>
      </c>
      <c r="P41" s="505">
        <f>SUM(P5:P40)</f>
        <v>4807723.83</v>
      </c>
      <c r="Q41" s="854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1104</v>
      </c>
      <c r="L42" s="702">
        <v>28000</v>
      </c>
      <c r="M42" s="801"/>
      <c r="N42" s="801"/>
      <c r="P42" s="34"/>
      <c r="Q42" s="855"/>
    </row>
    <row r="43" spans="1:18" ht="18" thickBot="1" x14ac:dyDescent="0.35">
      <c r="A43" s="23"/>
      <c r="B43" s="24">
        <v>44762</v>
      </c>
      <c r="C43" s="692">
        <v>379843.2</v>
      </c>
      <c r="D43" s="697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56">
        <f>M41+N41</f>
        <v>3253377.5</v>
      </c>
      <c r="N45" s="85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1118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5" t="s">
        <v>11</v>
      </c>
      <c r="I69" s="756"/>
      <c r="J69" s="559"/>
      <c r="K69" s="879">
        <f>I67+L67</f>
        <v>515778.65000000026</v>
      </c>
      <c r="L69" s="880"/>
      <c r="M69" s="272"/>
      <c r="N69" s="272"/>
      <c r="P69" s="34"/>
      <c r="Q69" s="13"/>
    </row>
    <row r="70" spans="1:17" x14ac:dyDescent="0.25">
      <c r="D70" s="761" t="s">
        <v>12</v>
      </c>
      <c r="E70" s="761"/>
      <c r="F70" s="312">
        <f>F67-K69-C67</f>
        <v>1573910.5599999998</v>
      </c>
      <c r="I70" s="102"/>
      <c r="J70" s="560"/>
    </row>
    <row r="71" spans="1:17" ht="18.75" x14ac:dyDescent="0.3">
      <c r="D71" s="791" t="s">
        <v>95</v>
      </c>
      <c r="E71" s="791"/>
      <c r="F71" s="111">
        <v>-1727771.26</v>
      </c>
      <c r="I71" s="762" t="s">
        <v>13</v>
      </c>
      <c r="J71" s="763"/>
      <c r="K71" s="764">
        <f>F73+F74+F75</f>
        <v>2141254.8899999997</v>
      </c>
      <c r="L71" s="76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81">
        <f>-C4</f>
        <v>-2355426.54</v>
      </c>
      <c r="L73" s="764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44" t="s">
        <v>18</v>
      </c>
      <c r="E75" s="745"/>
      <c r="F75" s="113">
        <v>2274653.09</v>
      </c>
      <c r="I75" s="876" t="s">
        <v>97</v>
      </c>
      <c r="J75" s="877"/>
      <c r="K75" s="878">
        <f>K71+K73</f>
        <v>-214171.65000000037</v>
      </c>
      <c r="L75" s="87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1119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1120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1121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1122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1123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1124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1124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1125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1125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1126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1127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1128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1128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1129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1130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1131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1132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1133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1134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1135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1136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1091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1137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1138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1139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1139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1139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1140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1141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1142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8" t="s">
        <v>594</v>
      </c>
      <c r="I40" s="849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50"/>
      <c r="I41" s="851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2"/>
      <c r="I42" s="853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44" t="s">
        <v>594</v>
      </c>
      <c r="I67" s="845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6" t="s">
        <v>207</v>
      </c>
      <c r="H68" s="846"/>
      <c r="I68" s="84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tabSelected="1" zoomScaleNormal="100" workbookViewId="0">
      <pane xSplit="3" ySplit="4" topLeftCell="D41" activePane="bottomRight" state="frozen"/>
      <selection pane="topRight" activeCell="D1" sqref="D1"/>
      <selection pane="bottomLeft" activeCell="A5" sqref="A5"/>
      <selection pane="bottomRight" activeCell="N73" sqref="N7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68"/>
      <c r="C1" s="810" t="s">
        <v>1144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19" ht="16.5" thickBot="1" x14ac:dyDescent="0.3">
      <c r="B2" s="769"/>
      <c r="C2" s="3"/>
      <c r="H2" s="5"/>
      <c r="I2" s="6"/>
      <c r="J2" s="7"/>
      <c r="L2" s="8"/>
      <c r="M2" s="6"/>
      <c r="N2" s="9"/>
    </row>
    <row r="3" spans="1:19" ht="21.75" thickBot="1" x14ac:dyDescent="0.35">
      <c r="B3" s="772" t="s">
        <v>0</v>
      </c>
      <c r="C3" s="773"/>
      <c r="D3" s="10"/>
      <c r="E3" s="553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75" t="s">
        <v>2</v>
      </c>
      <c r="F4" s="776"/>
      <c r="H4" s="777" t="s">
        <v>3</v>
      </c>
      <c r="I4" s="778"/>
      <c r="J4" s="556"/>
      <c r="K4" s="562"/>
      <c r="L4" s="563"/>
      <c r="M4" s="21" t="s">
        <v>4</v>
      </c>
      <c r="N4" s="22" t="s">
        <v>5</v>
      </c>
      <c r="P4" s="799"/>
      <c r="Q4" s="322" t="s">
        <v>217</v>
      </c>
      <c r="R4" s="809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1145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939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1146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939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1147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939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1149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939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1150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939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1151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1159</v>
      </c>
      <c r="L10" s="45">
        <v>17752</v>
      </c>
      <c r="M10" s="32">
        <v>33319</v>
      </c>
      <c r="N10" s="33">
        <v>73167</v>
      </c>
      <c r="O10" s="577" t="s">
        <v>939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1152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939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1153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939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1154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939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939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1155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939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1156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939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1157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1158</v>
      </c>
      <c r="L17" s="45">
        <v>17689</v>
      </c>
      <c r="M17" s="32">
        <v>25200</v>
      </c>
      <c r="N17" s="33">
        <v>50035</v>
      </c>
      <c r="O17" s="577" t="s">
        <v>939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1161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939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1162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939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1163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939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1185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939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1186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939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1187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939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1188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1189</v>
      </c>
      <c r="L24" s="52">
        <v>18064</v>
      </c>
      <c r="M24" s="32">
        <v>100977</v>
      </c>
      <c r="N24" s="33">
        <v>44844</v>
      </c>
      <c r="O24" s="577" t="s">
        <v>939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1190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939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1191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939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1192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939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1193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939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1199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939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1200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939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1201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1202</v>
      </c>
      <c r="L31" s="54">
        <v>18009</v>
      </c>
      <c r="M31" s="32">
        <v>26081</v>
      </c>
      <c r="N31" s="33">
        <v>61753</v>
      </c>
      <c r="O31" s="577" t="s">
        <v>939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939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1203</v>
      </c>
      <c r="E34" s="27"/>
      <c r="F34" s="28"/>
      <c r="G34" s="572"/>
      <c r="H34" s="29"/>
      <c r="I34" s="30"/>
      <c r="J34" s="56">
        <v>44779</v>
      </c>
      <c r="K34" s="739" t="s">
        <v>1159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1208</v>
      </c>
      <c r="E35" s="27"/>
      <c r="F35" s="28"/>
      <c r="G35" s="572"/>
      <c r="H35" s="29"/>
      <c r="I35" s="30"/>
      <c r="J35" s="698">
        <v>44786</v>
      </c>
      <c r="K35" s="740" t="s">
        <v>1160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1208</v>
      </c>
      <c r="E36" s="27"/>
      <c r="F36" s="28"/>
      <c r="G36" s="662"/>
      <c r="H36" s="29"/>
      <c r="I36" s="30"/>
      <c r="J36" s="56">
        <v>44793</v>
      </c>
      <c r="K36" s="739" t="s">
        <v>1189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1207</v>
      </c>
      <c r="E37" s="27"/>
      <c r="F37" s="28"/>
      <c r="G37" s="662"/>
      <c r="H37" s="29"/>
      <c r="I37" s="30"/>
      <c r="J37" s="56">
        <v>44800</v>
      </c>
      <c r="K37" s="739" t="s">
        <v>1202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1208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1210</v>
      </c>
      <c r="E39" s="27"/>
      <c r="F39" s="508"/>
      <c r="G39" s="662"/>
      <c r="H39" s="29"/>
      <c r="I39" s="71"/>
      <c r="J39" s="56">
        <v>44781</v>
      </c>
      <c r="K39" s="663" t="s">
        <v>1204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1210</v>
      </c>
      <c r="E40" s="27"/>
      <c r="F40" s="70"/>
      <c r="G40" s="572"/>
      <c r="H40" s="36"/>
      <c r="I40" s="71"/>
      <c r="J40" s="56">
        <v>44781</v>
      </c>
      <c r="K40" s="38" t="s">
        <v>1205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1210</v>
      </c>
      <c r="E41" s="74"/>
      <c r="F41" s="75"/>
      <c r="G41" s="572"/>
      <c r="H41" s="76"/>
      <c r="I41" s="77"/>
      <c r="J41" s="56">
        <v>44782</v>
      </c>
      <c r="K41" s="743" t="s">
        <v>1206</v>
      </c>
      <c r="L41" s="39">
        <v>10440</v>
      </c>
      <c r="M41" s="800">
        <f>SUM(M5:M40)</f>
        <v>1553743.1800000002</v>
      </c>
      <c r="N41" s="800">
        <f>SUM(N5:N40)</f>
        <v>1198132</v>
      </c>
      <c r="P41" s="505">
        <f>SUM(P5:P40)</f>
        <v>3384938.6799999997</v>
      </c>
      <c r="Q41" s="854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1102</v>
      </c>
      <c r="L42" s="702">
        <v>1856</v>
      </c>
      <c r="M42" s="801"/>
      <c r="N42" s="801"/>
      <c r="P42" s="34"/>
      <c r="Q42" s="855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1204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1209</v>
      </c>
      <c r="L45" s="39">
        <v>2030</v>
      </c>
      <c r="M45" s="856">
        <f>M41+N41</f>
        <v>2751875.18</v>
      </c>
      <c r="N45" s="85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1204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827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1211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1212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1213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1213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1214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1215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1216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1217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1218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5" t="s">
        <v>11</v>
      </c>
      <c r="I69" s="756"/>
      <c r="J69" s="559"/>
      <c r="K69" s="879">
        <f>I67+L67</f>
        <v>573073.52</v>
      </c>
      <c r="L69" s="880"/>
      <c r="M69" s="272"/>
      <c r="N69" s="272"/>
      <c r="P69" s="34"/>
      <c r="Q69" s="13"/>
    </row>
    <row r="70" spans="1:17" x14ac:dyDescent="0.25">
      <c r="D70" s="761" t="s">
        <v>12</v>
      </c>
      <c r="E70" s="761"/>
      <c r="F70" s="312">
        <f>F67-K69-C67</f>
        <v>1262114.75</v>
      </c>
      <c r="I70" s="102"/>
      <c r="J70" s="560"/>
    </row>
    <row r="71" spans="1:17" ht="18.75" x14ac:dyDescent="0.3">
      <c r="D71" s="791" t="s">
        <v>95</v>
      </c>
      <c r="E71" s="791"/>
      <c r="F71" s="111">
        <v>-1715125.23</v>
      </c>
      <c r="I71" s="762" t="s">
        <v>13</v>
      </c>
      <c r="J71" s="763"/>
      <c r="K71" s="764">
        <f>F73+F74+F75</f>
        <v>2249865.5500000003</v>
      </c>
      <c r="L71" s="76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881">
        <f>-C4</f>
        <v>-2274653.09</v>
      </c>
      <c r="L73" s="764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44" t="s">
        <v>18</v>
      </c>
      <c r="E75" s="745"/>
      <c r="F75" s="113">
        <v>2672555.9900000002</v>
      </c>
      <c r="I75" s="746" t="s">
        <v>97</v>
      </c>
      <c r="J75" s="747"/>
      <c r="K75" s="748">
        <f>K71+K73</f>
        <v>-24787.539999999572</v>
      </c>
      <c r="L75" s="74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22" workbookViewId="0">
      <selection activeCell="F19" sqref="F1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1164</v>
      </c>
      <c r="C3" s="111">
        <v>154625.5</v>
      </c>
      <c r="D3" s="412"/>
      <c r="E3" s="111"/>
      <c r="F3" s="410">
        <f>C3-E3</f>
        <v>154625.5</v>
      </c>
      <c r="H3" s="890" t="s">
        <v>1219</v>
      </c>
      <c r="I3" s="891">
        <v>9938</v>
      </c>
      <c r="J3" s="892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1165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893" t="s">
        <v>1219</v>
      </c>
      <c r="I4" s="894">
        <v>9940</v>
      </c>
      <c r="J4" s="895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1166</v>
      </c>
      <c r="C5" s="111">
        <v>100041.42</v>
      </c>
      <c r="D5" s="412"/>
      <c r="E5" s="111"/>
      <c r="F5" s="544">
        <f t="shared" si="0"/>
        <v>100041.42</v>
      </c>
      <c r="H5" s="890" t="s">
        <v>1220</v>
      </c>
      <c r="I5" s="891">
        <v>9950</v>
      </c>
      <c r="J5" s="892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1167</v>
      </c>
      <c r="C6" s="111">
        <v>83301.009999999995</v>
      </c>
      <c r="D6" s="412"/>
      <c r="E6" s="111"/>
      <c r="F6" s="544">
        <f t="shared" si="0"/>
        <v>83301.009999999995</v>
      </c>
      <c r="H6" s="893" t="s">
        <v>1221</v>
      </c>
      <c r="I6" s="894">
        <v>9963</v>
      </c>
      <c r="J6" s="895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1168</v>
      </c>
      <c r="C7" s="111">
        <v>109154.04</v>
      </c>
      <c r="D7" s="412"/>
      <c r="E7" s="111"/>
      <c r="F7" s="544">
        <f t="shared" si="0"/>
        <v>109154.04</v>
      </c>
      <c r="H7" s="893" t="s">
        <v>1222</v>
      </c>
      <c r="I7" s="894">
        <v>9981</v>
      </c>
      <c r="J7" s="895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1169</v>
      </c>
      <c r="C8" s="111">
        <v>157421.98000000001</v>
      </c>
      <c r="D8" s="412"/>
      <c r="E8" s="111"/>
      <c r="F8" s="544">
        <f t="shared" si="0"/>
        <v>157421.98000000001</v>
      </c>
      <c r="H8" s="890" t="s">
        <v>1222</v>
      </c>
      <c r="I8" s="891">
        <v>9985</v>
      </c>
      <c r="J8" s="892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1170</v>
      </c>
      <c r="C9" s="111">
        <v>112479.02</v>
      </c>
      <c r="D9" s="412"/>
      <c r="E9" s="111"/>
      <c r="F9" s="544">
        <f t="shared" si="0"/>
        <v>112479.02</v>
      </c>
      <c r="H9" s="890" t="s">
        <v>1223</v>
      </c>
      <c r="I9" s="891">
        <v>9988</v>
      </c>
      <c r="J9" s="892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1171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893" t="s">
        <v>1224</v>
      </c>
      <c r="I10" s="894">
        <v>10001</v>
      </c>
      <c r="J10" s="895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1172</v>
      </c>
      <c r="C11" s="111">
        <v>60532.46</v>
      </c>
      <c r="D11" s="412"/>
      <c r="E11" s="111"/>
      <c r="F11" s="544">
        <f t="shared" si="0"/>
        <v>60532.46</v>
      </c>
      <c r="H11" s="890" t="s">
        <v>1225</v>
      </c>
      <c r="I11" s="891">
        <v>10011</v>
      </c>
      <c r="J11" s="892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1173</v>
      </c>
      <c r="C12" s="111">
        <v>73336.13</v>
      </c>
      <c r="D12" s="412"/>
      <c r="E12" s="111"/>
      <c r="F12" s="544">
        <f t="shared" si="0"/>
        <v>73336.13</v>
      </c>
      <c r="H12" s="893" t="s">
        <v>1225</v>
      </c>
      <c r="I12" s="894">
        <v>10013</v>
      </c>
      <c r="J12" s="895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1174</v>
      </c>
      <c r="C13" s="111">
        <v>104138.62</v>
      </c>
      <c r="D13" s="412"/>
      <c r="E13" s="111"/>
      <c r="F13" s="544">
        <f t="shared" si="0"/>
        <v>104138.62</v>
      </c>
      <c r="H13" s="893" t="s">
        <v>1226</v>
      </c>
      <c r="I13" s="894">
        <v>10017</v>
      </c>
      <c r="J13" s="895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1175</v>
      </c>
      <c r="C14" s="111">
        <v>120814.64</v>
      </c>
      <c r="D14" s="412"/>
      <c r="E14" s="111"/>
      <c r="F14" s="544">
        <f t="shared" si="0"/>
        <v>120814.64</v>
      </c>
      <c r="H14" s="890" t="s">
        <v>1227</v>
      </c>
      <c r="I14" s="891">
        <v>10036</v>
      </c>
      <c r="J14" s="892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1176</v>
      </c>
      <c r="C15" s="111">
        <v>19406.900000000001</v>
      </c>
      <c r="D15" s="412"/>
      <c r="E15" s="111"/>
      <c r="F15" s="544">
        <f t="shared" si="0"/>
        <v>19406.900000000001</v>
      </c>
      <c r="H15" s="893" t="s">
        <v>1228</v>
      </c>
      <c r="I15" s="894">
        <v>10049</v>
      </c>
      <c r="J15" s="895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1177</v>
      </c>
      <c r="C16" s="111">
        <v>67461.399999999994</v>
      </c>
      <c r="D16" s="412"/>
      <c r="E16" s="111"/>
      <c r="F16" s="544">
        <f t="shared" si="0"/>
        <v>67461.399999999994</v>
      </c>
      <c r="H16" s="890" t="s">
        <v>1229</v>
      </c>
      <c r="I16" s="891">
        <v>10054</v>
      </c>
      <c r="J16" s="892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1178</v>
      </c>
      <c r="C17" s="111">
        <v>79085.52</v>
      </c>
      <c r="D17" s="412"/>
      <c r="E17" s="111"/>
      <c r="F17" s="544">
        <f t="shared" si="0"/>
        <v>79085.52</v>
      </c>
      <c r="H17" s="893" t="s">
        <v>1230</v>
      </c>
      <c r="I17" s="894">
        <v>10063</v>
      </c>
      <c r="J17" s="895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1179</v>
      </c>
      <c r="C18" s="111">
        <v>543.20000000000005</v>
      </c>
      <c r="D18" s="412"/>
      <c r="E18" s="111"/>
      <c r="F18" s="544">
        <f t="shared" si="0"/>
        <v>543.20000000000005</v>
      </c>
      <c r="H18" s="893" t="s">
        <v>1231</v>
      </c>
      <c r="I18" s="894">
        <v>10067</v>
      </c>
      <c r="J18" s="895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1180</v>
      </c>
      <c r="C19" s="111">
        <v>22809.58</v>
      </c>
      <c r="D19" s="412"/>
      <c r="E19" s="111"/>
      <c r="F19" s="544">
        <f t="shared" si="0"/>
        <v>22809.58</v>
      </c>
      <c r="H19" s="890" t="s">
        <v>1231</v>
      </c>
      <c r="I19" s="891">
        <v>10068</v>
      </c>
      <c r="J19" s="892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1181</v>
      </c>
      <c r="C20" s="111">
        <v>95140.96</v>
      </c>
      <c r="D20" s="412"/>
      <c r="E20" s="111"/>
      <c r="F20" s="544">
        <f t="shared" si="0"/>
        <v>95140.96</v>
      </c>
      <c r="H20" s="890" t="s">
        <v>1232</v>
      </c>
      <c r="I20" s="891">
        <v>10080</v>
      </c>
      <c r="J20" s="892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1182</v>
      </c>
      <c r="C21" s="111">
        <v>1861.5</v>
      </c>
      <c r="D21" s="412"/>
      <c r="E21" s="111"/>
      <c r="F21" s="544">
        <f t="shared" si="0"/>
        <v>1861.5</v>
      </c>
      <c r="H21" s="893" t="s">
        <v>1233</v>
      </c>
      <c r="I21" s="894">
        <v>10085</v>
      </c>
      <c r="J21" s="895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1183</v>
      </c>
      <c r="C22" s="111">
        <v>108419.36</v>
      </c>
      <c r="D22" s="412"/>
      <c r="E22" s="111"/>
      <c r="F22" s="544">
        <f t="shared" si="0"/>
        <v>108419.36</v>
      </c>
      <c r="G22" s="644"/>
      <c r="H22" s="893" t="s">
        <v>1233</v>
      </c>
      <c r="I22" s="894">
        <v>10087</v>
      </c>
      <c r="J22" s="895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1194</v>
      </c>
      <c r="C23" s="111">
        <v>17118</v>
      </c>
      <c r="D23" s="412"/>
      <c r="E23" s="111"/>
      <c r="F23" s="544">
        <f t="shared" si="0"/>
        <v>17118</v>
      </c>
      <c r="G23" s="2"/>
      <c r="H23" s="890" t="s">
        <v>1234</v>
      </c>
      <c r="I23" s="891">
        <v>10106</v>
      </c>
      <c r="J23" s="892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1195</v>
      </c>
      <c r="C24" s="111">
        <v>35648.26</v>
      </c>
      <c r="D24" s="412"/>
      <c r="E24" s="111"/>
      <c r="F24" s="544">
        <f t="shared" si="0"/>
        <v>35648.26</v>
      </c>
      <c r="G24" s="2"/>
      <c r="H24" s="893" t="s">
        <v>1234</v>
      </c>
      <c r="I24" s="894">
        <v>10107</v>
      </c>
      <c r="J24" s="895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1196</v>
      </c>
      <c r="C25" s="111">
        <v>104295.06</v>
      </c>
      <c r="D25" s="412"/>
      <c r="E25" s="111"/>
      <c r="F25" s="544">
        <f t="shared" si="0"/>
        <v>104295.06</v>
      </c>
      <c r="G25" s="645"/>
      <c r="H25" s="893" t="s">
        <v>1235</v>
      </c>
      <c r="I25" s="894">
        <v>10115</v>
      </c>
      <c r="J25" s="895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1197</v>
      </c>
      <c r="C26" s="111">
        <v>7764.05</v>
      </c>
      <c r="D26" s="412"/>
      <c r="E26" s="111"/>
      <c r="F26" s="544">
        <f t="shared" si="0"/>
        <v>7764.05</v>
      </c>
      <c r="G26" s="645"/>
      <c r="H26" s="893" t="s">
        <v>1236</v>
      </c>
      <c r="I26" s="894">
        <v>10123</v>
      </c>
      <c r="J26" s="895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1198</v>
      </c>
      <c r="C27" s="111">
        <v>25022.9</v>
      </c>
      <c r="D27" s="412"/>
      <c r="E27" s="111"/>
      <c r="F27" s="544">
        <f t="shared" si="0"/>
        <v>25022.9</v>
      </c>
      <c r="G27" s="645"/>
      <c r="H27" s="890" t="s">
        <v>1236</v>
      </c>
      <c r="I27" s="891">
        <v>10124</v>
      </c>
      <c r="J27" s="892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890" t="s">
        <v>1237</v>
      </c>
      <c r="I28" s="891">
        <v>10134</v>
      </c>
      <c r="J28" s="892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890" t="s">
        <v>1237</v>
      </c>
      <c r="I29" s="891">
        <v>10136</v>
      </c>
      <c r="J29" s="892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893" t="s">
        <v>1238</v>
      </c>
      <c r="I30" s="894">
        <v>10141</v>
      </c>
      <c r="J30" s="895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893" t="s">
        <v>1239</v>
      </c>
      <c r="I31" s="894">
        <v>10148</v>
      </c>
      <c r="J31" s="895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890" t="s">
        <v>1240</v>
      </c>
      <c r="I32" s="891">
        <v>10160</v>
      </c>
      <c r="J32" s="892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893" t="s">
        <v>1241</v>
      </c>
      <c r="I33" s="894">
        <v>10183</v>
      </c>
      <c r="J33" s="895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890" t="s">
        <v>1242</v>
      </c>
      <c r="I34" s="891">
        <v>10187</v>
      </c>
      <c r="J34" s="892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8" t="s">
        <v>594</v>
      </c>
      <c r="I40" s="849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50"/>
      <c r="I41" s="851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2"/>
      <c r="I42" s="853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44" t="s">
        <v>594</v>
      </c>
      <c r="I67" s="845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6" t="s">
        <v>207</v>
      </c>
      <c r="H68" s="846"/>
      <c r="I68" s="84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770" t="s">
        <v>208</v>
      </c>
      <c r="D1" s="771"/>
      <c r="E1" s="771"/>
      <c r="F1" s="771"/>
      <c r="G1" s="771"/>
      <c r="H1" s="771"/>
      <c r="I1" s="771"/>
      <c r="J1" s="771"/>
      <c r="K1" s="771"/>
      <c r="L1" s="771"/>
      <c r="M1" s="77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286" t="s">
        <v>209</v>
      </c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81"/>
      <c r="X5" s="78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8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8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89"/>
      <c r="X25" s="78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89"/>
      <c r="X26" s="78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82"/>
      <c r="X27" s="783"/>
      <c r="Y27" s="78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83"/>
      <c r="X28" s="783"/>
      <c r="Y28" s="78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00">
        <f>SUM(M5:M35)</f>
        <v>321168.83</v>
      </c>
      <c r="N36" s="802">
        <f>SUM(N5:N35)</f>
        <v>467016</v>
      </c>
      <c r="O36" s="276"/>
      <c r="P36" s="277">
        <v>0</v>
      </c>
      <c r="Q36" s="804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01"/>
      <c r="N37" s="803"/>
      <c r="O37" s="276"/>
      <c r="P37" s="277">
        <v>0</v>
      </c>
      <c r="Q37" s="805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5" t="s">
        <v>11</v>
      </c>
      <c r="I52" s="756"/>
      <c r="J52" s="100"/>
      <c r="K52" s="757">
        <f>I50+L50</f>
        <v>71911.59</v>
      </c>
      <c r="L52" s="790"/>
      <c r="M52" s="272"/>
      <c r="N52" s="272"/>
      <c r="P52" s="34"/>
      <c r="Q52" s="13"/>
    </row>
    <row r="53" spans="1:17" ht="16.5" thickBot="1" x14ac:dyDescent="0.3">
      <c r="D53" s="761" t="s">
        <v>12</v>
      </c>
      <c r="E53" s="761"/>
      <c r="F53" s="312">
        <f>F50-K52-C50</f>
        <v>-25952.549999999814</v>
      </c>
      <c r="I53" s="102"/>
      <c r="J53" s="103"/>
    </row>
    <row r="54" spans="1:17" ht="18.75" x14ac:dyDescent="0.3">
      <c r="D54" s="791" t="s">
        <v>95</v>
      </c>
      <c r="E54" s="791"/>
      <c r="F54" s="111">
        <v>-706888.38</v>
      </c>
      <c r="I54" s="762" t="s">
        <v>13</v>
      </c>
      <c r="J54" s="763"/>
      <c r="K54" s="764">
        <f>F56+F57+F58</f>
        <v>1308778.3500000003</v>
      </c>
      <c r="L54" s="764"/>
      <c r="M54" s="792" t="s">
        <v>211</v>
      </c>
      <c r="N54" s="793"/>
      <c r="O54" s="793"/>
      <c r="P54" s="793"/>
      <c r="Q54" s="794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95"/>
      <c r="N55" s="796"/>
      <c r="O55" s="796"/>
      <c r="P55" s="796"/>
      <c r="Q55" s="797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66">
        <f>-C4</f>
        <v>-567389.35</v>
      </c>
      <c r="L56" s="76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44" t="s">
        <v>18</v>
      </c>
      <c r="E58" s="745"/>
      <c r="F58" s="113">
        <v>2142307.62</v>
      </c>
      <c r="I58" s="746" t="s">
        <v>198</v>
      </c>
      <c r="J58" s="747"/>
      <c r="K58" s="748">
        <f>K54+K56</f>
        <v>741389.00000000035</v>
      </c>
      <c r="L58" s="7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0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0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770" t="s">
        <v>208</v>
      </c>
      <c r="D1" s="771"/>
      <c r="E1" s="771"/>
      <c r="F1" s="771"/>
      <c r="G1" s="771"/>
      <c r="H1" s="771"/>
      <c r="I1" s="771"/>
      <c r="J1" s="771"/>
      <c r="K1" s="771"/>
      <c r="L1" s="771"/>
      <c r="M1" s="77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322" t="s">
        <v>217</v>
      </c>
      <c r="R4" s="809"/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81"/>
      <c r="X5" s="78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8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8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89"/>
      <c r="X25" s="78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89"/>
      <c r="X26" s="78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82"/>
      <c r="X27" s="783"/>
      <c r="Y27" s="78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83"/>
      <c r="X28" s="783"/>
      <c r="Y28" s="78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00">
        <f>SUM(M5:M35)</f>
        <v>1077791.3</v>
      </c>
      <c r="N36" s="802">
        <f>SUM(N5:N35)</f>
        <v>936398</v>
      </c>
      <c r="O36" s="276"/>
      <c r="P36" s="277">
        <v>0</v>
      </c>
      <c r="Q36" s="804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01"/>
      <c r="N37" s="803"/>
      <c r="O37" s="276"/>
      <c r="P37" s="277">
        <v>0</v>
      </c>
      <c r="Q37" s="805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5" t="s">
        <v>11</v>
      </c>
      <c r="I52" s="756"/>
      <c r="J52" s="100"/>
      <c r="K52" s="757">
        <f>I50+L50</f>
        <v>90750.75</v>
      </c>
      <c r="L52" s="790"/>
      <c r="M52" s="272"/>
      <c r="N52" s="272"/>
      <c r="P52" s="34"/>
      <c r="Q52" s="13"/>
    </row>
    <row r="53" spans="1:17" ht="16.5" thickBot="1" x14ac:dyDescent="0.3">
      <c r="D53" s="761" t="s">
        <v>12</v>
      </c>
      <c r="E53" s="761"/>
      <c r="F53" s="312">
        <f>F50-K52-C50</f>
        <v>1739855.03</v>
      </c>
      <c r="I53" s="102"/>
      <c r="J53" s="103"/>
    </row>
    <row r="54" spans="1:17" ht="18.75" x14ac:dyDescent="0.3">
      <c r="D54" s="791" t="s">
        <v>95</v>
      </c>
      <c r="E54" s="791"/>
      <c r="F54" s="111">
        <v>-1567070.66</v>
      </c>
      <c r="I54" s="762" t="s">
        <v>13</v>
      </c>
      <c r="J54" s="763"/>
      <c r="K54" s="764">
        <f>F56+F57+F58</f>
        <v>703192.8600000001</v>
      </c>
      <c r="L54" s="764"/>
      <c r="M54" s="792" t="s">
        <v>211</v>
      </c>
      <c r="N54" s="793"/>
      <c r="O54" s="793"/>
      <c r="P54" s="793"/>
      <c r="Q54" s="794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95"/>
      <c r="N55" s="796"/>
      <c r="O55" s="796"/>
      <c r="P55" s="796"/>
      <c r="Q55" s="797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66">
        <f>-C4</f>
        <v>-567389.35</v>
      </c>
      <c r="L56" s="76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44" t="s">
        <v>18</v>
      </c>
      <c r="E58" s="745"/>
      <c r="F58" s="113">
        <v>754143.23</v>
      </c>
      <c r="I58" s="746" t="s">
        <v>198</v>
      </c>
      <c r="J58" s="747"/>
      <c r="K58" s="748">
        <f>K54+K56</f>
        <v>135803.51000000013</v>
      </c>
      <c r="L58" s="7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06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07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810" t="s">
        <v>316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322" t="s">
        <v>217</v>
      </c>
      <c r="R4" s="809"/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81"/>
      <c r="X5" s="78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8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8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89"/>
      <c r="X25" s="78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89"/>
      <c r="X26" s="78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82"/>
      <c r="X27" s="783"/>
      <c r="Y27" s="78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83"/>
      <c r="X28" s="783"/>
      <c r="Y28" s="78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00">
        <f>SUM(M5:M35)</f>
        <v>1818445.73</v>
      </c>
      <c r="N36" s="802">
        <f>SUM(N5:N35)</f>
        <v>739014</v>
      </c>
      <c r="O36" s="276"/>
      <c r="P36" s="277">
        <v>0</v>
      </c>
      <c r="Q36" s="804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01"/>
      <c r="N37" s="803"/>
      <c r="O37" s="276"/>
      <c r="P37" s="277">
        <v>0</v>
      </c>
      <c r="Q37" s="805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5" t="s">
        <v>11</v>
      </c>
      <c r="I52" s="756"/>
      <c r="J52" s="100"/>
      <c r="K52" s="757">
        <f>I50+L50</f>
        <v>158798.12</v>
      </c>
      <c r="L52" s="790"/>
      <c r="M52" s="272"/>
      <c r="N52" s="272"/>
      <c r="P52" s="34"/>
      <c r="Q52" s="13"/>
    </row>
    <row r="53" spans="1:17" x14ac:dyDescent="0.25">
      <c r="D53" s="761" t="s">
        <v>12</v>
      </c>
      <c r="E53" s="761"/>
      <c r="F53" s="312">
        <f>F50-K52-C50</f>
        <v>2078470.75</v>
      </c>
      <c r="I53" s="102"/>
      <c r="J53" s="103"/>
    </row>
    <row r="54" spans="1:17" ht="18.75" x14ac:dyDescent="0.3">
      <c r="D54" s="791" t="s">
        <v>95</v>
      </c>
      <c r="E54" s="791"/>
      <c r="F54" s="111">
        <v>-1448401.2</v>
      </c>
      <c r="I54" s="762" t="s">
        <v>13</v>
      </c>
      <c r="J54" s="763"/>
      <c r="K54" s="764">
        <f>F56+F57+F58</f>
        <v>1025960.7</v>
      </c>
      <c r="L54" s="76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66">
        <f>-C4</f>
        <v>-754143.23</v>
      </c>
      <c r="L56" s="767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44" t="s">
        <v>18</v>
      </c>
      <c r="E58" s="745"/>
      <c r="F58" s="113">
        <v>1149740.4099999999</v>
      </c>
      <c r="I58" s="746" t="s">
        <v>198</v>
      </c>
      <c r="J58" s="747"/>
      <c r="K58" s="748">
        <f>K54+K56</f>
        <v>271817.46999999997</v>
      </c>
      <c r="L58" s="7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12" t="s">
        <v>413</v>
      </c>
      <c r="C43" s="813"/>
      <c r="D43" s="813"/>
      <c r="E43" s="814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15"/>
      <c r="C44" s="816"/>
      <c r="D44" s="816"/>
      <c r="E44" s="817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18"/>
      <c r="C45" s="819"/>
      <c r="D45" s="819"/>
      <c r="E45" s="820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27" t="s">
        <v>593</v>
      </c>
      <c r="C47" s="828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29"/>
      <c r="C48" s="830"/>
      <c r="D48" s="253"/>
      <c r="E48" s="69"/>
      <c r="F48" s="137">
        <f t="shared" si="2"/>
        <v>0</v>
      </c>
      <c r="I48" s="348"/>
      <c r="J48" s="821" t="s">
        <v>414</v>
      </c>
      <c r="K48" s="822"/>
      <c r="L48" s="823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24"/>
      <c r="K49" s="825"/>
      <c r="L49" s="82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31" t="s">
        <v>594</v>
      </c>
      <c r="J50" s="832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31"/>
      <c r="J51" s="832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31"/>
      <c r="J52" s="832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31"/>
      <c r="J53" s="832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31"/>
      <c r="J54" s="832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31"/>
      <c r="J55" s="832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31"/>
      <c r="J56" s="832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31"/>
      <c r="J57" s="832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31"/>
      <c r="J58" s="832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31"/>
      <c r="J59" s="832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31"/>
      <c r="J60" s="832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31"/>
      <c r="J61" s="832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31"/>
      <c r="J62" s="832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31"/>
      <c r="J63" s="832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31"/>
      <c r="J64" s="832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31"/>
      <c r="J65" s="832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31"/>
      <c r="J66" s="832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31"/>
      <c r="J67" s="832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31"/>
      <c r="J68" s="832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31"/>
      <c r="J69" s="832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31"/>
      <c r="J70" s="832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31"/>
      <c r="J71" s="832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31"/>
      <c r="J72" s="832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31"/>
      <c r="J73" s="832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31"/>
      <c r="J74" s="832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31"/>
      <c r="J75" s="832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31"/>
      <c r="J76" s="832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31"/>
      <c r="J77" s="832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33"/>
      <c r="J78" s="834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06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07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810" t="s">
        <v>646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322" t="s">
        <v>217</v>
      </c>
      <c r="R4" s="809"/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81"/>
      <c r="X5" s="78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8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8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89"/>
      <c r="X25" s="78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89"/>
      <c r="X26" s="78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82"/>
      <c r="X27" s="783"/>
      <c r="Y27" s="78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83"/>
      <c r="X28" s="783"/>
      <c r="Y28" s="78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00">
        <f>SUM(M5:M35)</f>
        <v>2143864.4900000002</v>
      </c>
      <c r="N36" s="802">
        <f>SUM(N5:N35)</f>
        <v>791108</v>
      </c>
      <c r="O36" s="276"/>
      <c r="P36" s="277">
        <v>0</v>
      </c>
      <c r="Q36" s="835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01"/>
      <c r="N37" s="803"/>
      <c r="O37" s="276"/>
      <c r="P37" s="277">
        <v>0</v>
      </c>
      <c r="Q37" s="836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37">
        <f>M36+N36</f>
        <v>2934972.49</v>
      </c>
      <c r="N39" s="838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5" t="s">
        <v>11</v>
      </c>
      <c r="I52" s="756"/>
      <c r="J52" s="100"/>
      <c r="K52" s="757">
        <f>I50+L50</f>
        <v>197471.8</v>
      </c>
      <c r="L52" s="790"/>
      <c r="M52" s="272"/>
      <c r="N52" s="272"/>
      <c r="P52" s="34"/>
      <c r="Q52" s="13"/>
    </row>
    <row r="53" spans="1:17" x14ac:dyDescent="0.25">
      <c r="D53" s="761" t="s">
        <v>12</v>
      </c>
      <c r="E53" s="761"/>
      <c r="F53" s="312">
        <f>F50-K52-C50</f>
        <v>2057786.11</v>
      </c>
      <c r="I53" s="102"/>
      <c r="J53" s="103"/>
    </row>
    <row r="54" spans="1:17" ht="18.75" x14ac:dyDescent="0.3">
      <c r="D54" s="791" t="s">
        <v>95</v>
      </c>
      <c r="E54" s="791"/>
      <c r="F54" s="111">
        <v>-1702928.14</v>
      </c>
      <c r="I54" s="762" t="s">
        <v>13</v>
      </c>
      <c r="J54" s="763"/>
      <c r="K54" s="764">
        <f>F56+F57+F58</f>
        <v>1147965.3400000003</v>
      </c>
      <c r="L54" s="76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66">
        <f>-C4</f>
        <v>-1149740.4099999999</v>
      </c>
      <c r="L56" s="767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44" t="s">
        <v>18</v>
      </c>
      <c r="E58" s="745"/>
      <c r="F58" s="113">
        <v>1266568.45</v>
      </c>
      <c r="I58" s="746" t="s">
        <v>97</v>
      </c>
      <c r="J58" s="747"/>
      <c r="K58" s="748">
        <f>K54+K56</f>
        <v>-1775.0699999995995</v>
      </c>
      <c r="L58" s="7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2022-09-06T20:09:01Z</cp:lastPrinted>
  <dcterms:created xsi:type="dcterms:W3CDTF">2021-11-04T19:08:42Z</dcterms:created>
  <dcterms:modified xsi:type="dcterms:W3CDTF">2022-09-07T14:31:46Z</dcterms:modified>
</cp:coreProperties>
</file>