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7 JULIO  2022\"/>
    </mc:Choice>
  </mc:AlternateContent>
  <bookViews>
    <workbookView xWindow="0" yWindow="0" windowWidth="17655" windowHeight="11220" firstSheet="3" activeTab="5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Hoja1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669" i="5" l="1"/>
  <c r="F1342" i="5" l="1"/>
  <c r="F3061" i="5" l="1"/>
  <c r="F1392" i="1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2456" i="6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<sst xmlns="http://schemas.openxmlformats.org/spreadsheetml/2006/main" count="61284" uniqueCount="21269">
  <si>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</si>
  <si>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</si>
  <si>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</si>
  <si>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</si>
  <si>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</si>
  <si>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</si>
  <si>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</si>
  <si>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</si>
  <si>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</si>
  <si>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</si>
  <si>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</si>
  <si>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</si>
  <si>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</si>
  <si>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</si>
  <si>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</si>
  <si>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</si>
  <si>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</si>
  <si>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</si>
  <si>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</si>
  <si>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</si>
  <si>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</si>
  <si>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</si>
  <si>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</si>
  <si>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</si>
  <si>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</si>
  <si>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</si>
  <si>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</si>
  <si>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</si>
  <si>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</si>
  <si>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</si>
  <si>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</si>
  <si>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</si>
  <si>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</si>
  <si>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</si>
  <si>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</si>
  <si>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</si>
  <si>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</si>
  <si>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</si>
  <si>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</si>
  <si>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</si>
  <si>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</si>
  <si>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</si>
  <si>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</si>
  <si>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</si>
  <si>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</si>
  <si>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</si>
  <si>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</si>
  <si>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</si>
  <si>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</si>
  <si>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</si>
  <si>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</si>
  <si>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</si>
  <si>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</si>
  <si>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</si>
  <si>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</si>
  <si>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</si>
  <si>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</si>
  <si>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</si>
  <si>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</si>
  <si>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</si>
  <si>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</si>
  <si>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</si>
  <si>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</si>
  <si>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</si>
  <si>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</si>
  <si>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</si>
  <si>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</si>
  <si>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</si>
  <si>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</si>
  <si>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</si>
  <si>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</si>
  <si>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</si>
  <si>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</si>
  <si>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</si>
  <si>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</si>
  <si>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</si>
  <si>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</si>
  <si>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</si>
  <si>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</si>
  <si>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</si>
  <si>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</si>
  <si>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</si>
  <si>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</si>
  <si>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</si>
  <si>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</si>
  <si>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</si>
  <si>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</si>
  <si>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</si>
  <si>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</si>
  <si>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</si>
  <si>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</si>
  <si>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</si>
  <si>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</si>
  <si>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</si>
  <si>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</si>
  <si>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</si>
  <si>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</si>
  <si>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</si>
  <si>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</si>
  <si>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</si>
  <si>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</si>
  <si>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</si>
  <si>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</si>
  <si>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</si>
  <si>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</si>
  <si>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</si>
  <si>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</si>
  <si>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</si>
  <si>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</si>
  <si>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</si>
  <si>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</si>
  <si>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</si>
  <si>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</si>
  <si>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</si>
  <si>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</si>
  <si>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</si>
  <si>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</si>
  <si>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</si>
  <si>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</si>
  <si>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</si>
  <si>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</si>
  <si>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</si>
  <si>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</si>
  <si>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</si>
  <si>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</si>
  <si>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</si>
  <si>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</si>
  <si>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</si>
  <si>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</si>
  <si>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</si>
  <si>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</si>
  <si>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</si>
  <si>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</si>
  <si>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</si>
  <si>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</si>
  <si>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</si>
  <si>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</si>
  <si>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</si>
  <si>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</si>
  <si>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</si>
  <si>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</si>
  <si>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</si>
  <si>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</si>
  <si>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</si>
  <si>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</si>
  <si>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</si>
  <si>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</si>
  <si>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</si>
  <si>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</si>
  <si>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</si>
  <si>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</si>
  <si>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</si>
  <si>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</si>
  <si>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</si>
  <si>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</si>
  <si>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</si>
  <si>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</si>
  <si>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</si>
  <si>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</si>
  <si>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</si>
  <si>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</si>
  <si>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</si>
  <si>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</si>
  <si>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</si>
  <si>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</si>
  <si>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</si>
  <si>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</si>
  <si>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</si>
  <si>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</si>
  <si>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</si>
  <si>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</si>
  <si>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</si>
  <si>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</si>
  <si>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</si>
  <si>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</si>
  <si>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</si>
  <si>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</si>
  <si>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</si>
  <si>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</si>
  <si>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</si>
  <si>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</si>
  <si>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</si>
  <si>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</si>
  <si>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</si>
  <si>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</si>
  <si>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</si>
  <si>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</si>
  <si>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</si>
  <si>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</si>
  <si>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</si>
  <si>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</si>
  <si>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</si>
  <si>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</si>
  <si>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</si>
  <si>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</si>
  <si>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</si>
  <si>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</si>
  <si>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</si>
  <si>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</si>
  <si>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</si>
  <si>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</si>
  <si>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</si>
  <si>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</si>
  <si>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</si>
  <si>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</si>
  <si>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</si>
  <si>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</si>
  <si>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</si>
  <si>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</si>
  <si>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</si>
  <si>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</si>
  <si>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</si>
  <si>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</si>
  <si>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</si>
  <si>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</si>
  <si>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</si>
  <si>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</si>
  <si>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</si>
  <si>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</si>
  <si>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</si>
  <si>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</si>
  <si>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</si>
  <si>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</si>
  <si>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</si>
  <si>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</si>
  <si>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</si>
  <si>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</si>
  <si>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</si>
  <si>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</si>
  <si>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</si>
  <si>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</si>
  <si>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</si>
  <si>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</si>
  <si>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</si>
  <si>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</si>
  <si>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</si>
  <si>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</si>
  <si>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</si>
  <si>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</si>
  <si>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</si>
  <si>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</si>
  <si>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</si>
  <si>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</si>
  <si>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</si>
  <si>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</si>
  <si>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</si>
  <si>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</si>
  <si>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</si>
  <si>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</si>
  <si>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</si>
  <si>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</si>
  <si>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</si>
  <si>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</si>
  <si>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</si>
  <si>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</si>
  <si>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</si>
  <si>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</si>
  <si>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</si>
  <si>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</si>
  <si>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</si>
  <si>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</si>
  <si>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</si>
  <si>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</si>
  <si>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</si>
  <si>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</si>
  <si>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</si>
  <si>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</si>
  <si>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</si>
  <si>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</si>
  <si>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</si>
  <si>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</si>
  <si>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</si>
  <si>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</si>
  <si>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</si>
  <si>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</si>
  <si>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</si>
  <si>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</si>
  <si>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</si>
  <si>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</si>
  <si>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</si>
  <si>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</si>
  <si>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</si>
  <si>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</si>
  <si>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</si>
  <si>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</si>
  <si>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</si>
  <si>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</si>
  <si>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</si>
  <si>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</si>
  <si>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</si>
  <si>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</si>
  <si>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</si>
  <si>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</si>
  <si>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</si>
  <si>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</si>
  <si>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</si>
  <si>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</si>
  <si>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</si>
  <si>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</si>
  <si>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</si>
  <si>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</si>
  <si>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</si>
  <si>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</si>
  <si>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</si>
  <si>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</si>
  <si>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</si>
  <si>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</si>
  <si>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</si>
  <si>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</si>
  <si>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</si>
  <si>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</si>
  <si>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</si>
  <si>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</si>
  <si>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</si>
  <si>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</si>
  <si>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</si>
  <si>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</si>
  <si>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</si>
  <si>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</si>
  <si>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</si>
  <si>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</si>
  <si>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</si>
  <si>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</si>
  <si>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</si>
  <si>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</si>
  <si>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</si>
  <si>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</si>
  <si>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</si>
  <si>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</si>
  <si>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</si>
  <si>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</si>
  <si>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</si>
  <si>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</si>
  <si>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</si>
  <si>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</si>
  <si>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</si>
  <si>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</si>
  <si>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</si>
  <si>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</si>
  <si>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</si>
  <si>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</si>
  <si>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</si>
  <si>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</si>
  <si>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</si>
  <si>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</si>
  <si>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</si>
  <si>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</si>
  <si>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</si>
  <si>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</si>
  <si>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</si>
  <si>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</si>
  <si>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</si>
  <si>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</si>
  <si>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</si>
  <si>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</si>
  <si>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</si>
  <si>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</si>
  <si>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</si>
  <si>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</si>
  <si>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</si>
  <si>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</si>
  <si>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</si>
  <si>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</si>
  <si>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</si>
  <si>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</si>
  <si>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</si>
  <si>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</si>
  <si>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</si>
  <si>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</si>
  <si>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</si>
  <si>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</si>
  <si>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</si>
  <si>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</si>
  <si>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</si>
  <si>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</si>
  <si>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</si>
  <si>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</si>
  <si>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</si>
  <si>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</si>
  <si>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</si>
  <si>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</si>
  <si>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</si>
  <si>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</si>
  <si>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</si>
  <si>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</si>
  <si>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</si>
  <si>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</si>
  <si>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</si>
  <si>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</si>
  <si>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</si>
  <si>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</si>
  <si>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</si>
  <si>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</si>
  <si>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</si>
  <si>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</si>
  <si>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</si>
  <si>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</si>
  <si>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</si>
  <si>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</si>
  <si>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</si>
  <si>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</si>
  <si>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</si>
  <si>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</si>
  <si>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</si>
  <si>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</si>
  <si>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</si>
  <si>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</si>
  <si>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</si>
  <si>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</si>
  <si>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</si>
  <si>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</si>
  <si>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</si>
  <si>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</si>
  <si>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</si>
  <si>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</si>
  <si>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</si>
  <si>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</si>
  <si>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</si>
  <si>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</si>
  <si>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</si>
  <si>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</si>
  <si>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</si>
  <si>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</si>
  <si>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</si>
  <si>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</si>
  <si>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</si>
  <si>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</si>
  <si>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</si>
  <si>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</si>
  <si>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</si>
  <si>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</si>
  <si>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</si>
  <si>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</si>
  <si>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</si>
  <si>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</si>
  <si>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</si>
  <si>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</si>
  <si>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</si>
  <si>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</si>
  <si>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</si>
  <si>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</si>
  <si>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</si>
  <si>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</si>
  <si>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</si>
  <si>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</si>
  <si>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</si>
  <si>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</si>
  <si>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</si>
  <si>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</si>
  <si>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</si>
  <si>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</si>
  <si>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</si>
  <si>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</si>
  <si>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</si>
  <si>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</si>
  <si>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</si>
  <si>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</si>
  <si>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</si>
  <si>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</si>
  <si>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</si>
  <si>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</si>
  <si>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</si>
  <si>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</si>
  <si>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</si>
  <si>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</si>
  <si>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</si>
  <si>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</si>
  <si>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</si>
  <si>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</si>
  <si>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</si>
  <si>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</si>
  <si>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</si>
  <si>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</si>
  <si>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</si>
  <si>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</si>
  <si>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</si>
  <si>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</si>
  <si>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</si>
  <si>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</si>
  <si>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</si>
  <si>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</si>
  <si>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</si>
  <si>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</si>
  <si>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</si>
  <si>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</si>
  <si>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</si>
  <si>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</si>
  <si>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</si>
  <si>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</si>
  <si>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</si>
  <si>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</si>
  <si>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</si>
  <si>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</si>
  <si>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</si>
  <si>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</si>
  <si>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</si>
  <si>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</si>
  <si>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</si>
  <si>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</si>
  <si>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</si>
  <si>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</si>
  <si>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</si>
  <si>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</si>
  <si>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</si>
  <si>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</si>
  <si>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</si>
  <si>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</si>
  <si>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</si>
  <si>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</si>
  <si>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</si>
  <si>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</si>
  <si>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</si>
  <si>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</si>
  <si>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</si>
  <si>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</si>
  <si>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</si>
  <si>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</si>
  <si>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</si>
  <si>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</si>
  <si>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</si>
  <si>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</si>
  <si>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</si>
  <si>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</si>
  <si>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</si>
  <si>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</si>
  <si>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</si>
  <si>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</si>
  <si>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</si>
  <si>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</si>
  <si>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</si>
  <si>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</si>
  <si>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</si>
  <si>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</si>
  <si>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</si>
  <si>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</si>
  <si>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</si>
  <si>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</si>
  <si>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</si>
  <si>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</si>
  <si>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</si>
  <si>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</si>
  <si>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</si>
  <si>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</si>
  <si>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</si>
  <si>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</si>
  <si>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</si>
  <si>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</si>
  <si>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</si>
  <si>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</si>
  <si>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</si>
  <si>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</si>
  <si>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</si>
  <si>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</si>
  <si>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</si>
  <si>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</si>
  <si>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</si>
  <si>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</si>
  <si>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</si>
  <si>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</si>
  <si>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</si>
  <si>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</si>
  <si>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</si>
  <si>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</si>
  <si>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</si>
  <si>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</si>
  <si>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</si>
  <si>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</si>
  <si>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</si>
  <si>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</si>
  <si>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</si>
  <si>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</si>
  <si>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</si>
  <si>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</si>
  <si>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</si>
  <si>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</si>
  <si>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</si>
  <si>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</si>
  <si>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</si>
  <si>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</si>
  <si>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</si>
  <si>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</si>
  <si>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</si>
  <si>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</si>
  <si>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</si>
  <si>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</si>
  <si>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</si>
  <si>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</si>
  <si>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</si>
  <si>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</si>
  <si>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</si>
  <si>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</si>
  <si>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</si>
  <si>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</si>
  <si>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</si>
  <si>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</si>
  <si>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</si>
  <si>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</si>
  <si>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</si>
  <si>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</si>
  <si>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</si>
  <si>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</si>
  <si>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</si>
  <si>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</si>
  <si>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</si>
  <si>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</si>
  <si>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</si>
  <si>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</si>
  <si>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</si>
  <si>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</si>
  <si>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</si>
  <si>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</si>
  <si>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</si>
  <si>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</si>
  <si>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</si>
  <si>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</si>
  <si>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</si>
  <si>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</si>
  <si>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</si>
  <si>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</si>
  <si>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</si>
  <si>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</si>
  <si>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</si>
  <si>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</si>
  <si>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</si>
  <si>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</si>
  <si>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</si>
  <si>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</si>
  <si>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</si>
  <si>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</si>
  <si>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</si>
  <si>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</si>
  <si>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</si>
  <si>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</si>
  <si>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</si>
  <si>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</si>
  <si>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</si>
  <si>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</si>
  <si>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</si>
  <si>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</si>
  <si>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</si>
  <si>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</si>
  <si>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</si>
  <si>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</si>
  <si>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</si>
  <si>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</si>
  <si>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</si>
  <si>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</si>
  <si>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</si>
  <si>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</si>
  <si>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</si>
  <si>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</si>
  <si>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</si>
  <si>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</si>
  <si>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</si>
  <si>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</si>
  <si>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</si>
  <si>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</si>
  <si>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</si>
  <si>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</si>
  <si>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</si>
  <si>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</si>
  <si>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</si>
  <si>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</si>
  <si>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</si>
  <si>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</si>
  <si>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</si>
  <si>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</si>
  <si>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</si>
  <si>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</si>
  <si>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</si>
  <si>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</si>
  <si>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</si>
  <si>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</si>
  <si>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</si>
  <si>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</si>
  <si>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</si>
  <si>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</si>
  <si>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</si>
  <si>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</si>
  <si>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</si>
  <si>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</si>
  <si>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</si>
  <si>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</si>
  <si>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</si>
  <si>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</si>
  <si>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</si>
  <si>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</si>
  <si>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</si>
  <si>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</si>
  <si>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</si>
  <si>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</si>
  <si>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</si>
  <si>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</si>
  <si>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</si>
  <si>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</si>
  <si>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</si>
  <si>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</si>
  <si>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</si>
  <si>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</si>
  <si>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</si>
  <si>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</si>
  <si>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</si>
  <si>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</si>
  <si>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</si>
  <si>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</si>
  <si>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</si>
  <si>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</si>
  <si>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</si>
  <si>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</si>
  <si>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</si>
  <si>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</si>
  <si>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</si>
  <si>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</si>
  <si>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</si>
  <si>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</si>
  <si>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</si>
  <si>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</si>
  <si>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</si>
  <si>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</si>
  <si>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</si>
  <si>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</si>
  <si>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</si>
  <si>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</si>
  <si>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</si>
  <si>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</si>
  <si>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</si>
  <si>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</si>
  <si>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</si>
  <si>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</si>
  <si>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</si>
  <si>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</si>
  <si>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</si>
  <si>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</si>
  <si>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</si>
  <si>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</si>
  <si>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</si>
  <si>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</si>
  <si>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</si>
  <si>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</si>
  <si>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</si>
  <si>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</si>
  <si>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</si>
  <si>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</si>
  <si>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</si>
  <si>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</si>
  <si>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</si>
  <si>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</si>
  <si>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</si>
  <si>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</si>
  <si>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</si>
  <si>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</si>
  <si>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</si>
  <si>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</si>
  <si>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</si>
  <si>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</si>
  <si>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</si>
  <si>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</si>
  <si>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</si>
  <si>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</si>
  <si>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</si>
  <si>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</si>
  <si>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</si>
  <si>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</si>
  <si>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</si>
  <si>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</si>
  <si>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</si>
  <si>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</si>
  <si>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</si>
  <si>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</si>
  <si>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</si>
  <si>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</si>
  <si>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</si>
  <si>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</si>
  <si>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</si>
  <si>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</si>
  <si>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</si>
  <si>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</si>
  <si>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</si>
  <si>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</si>
  <si>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</si>
  <si>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</si>
  <si>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</si>
  <si>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</si>
  <si>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</si>
  <si>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</si>
  <si>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</si>
  <si>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</si>
  <si>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</si>
  <si>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</si>
  <si>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</si>
  <si>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</si>
  <si>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</si>
  <si>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</si>
  <si>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</si>
  <si>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</si>
  <si>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</si>
  <si>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</si>
  <si>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</si>
  <si>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</si>
  <si>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</si>
  <si>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</si>
  <si>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</si>
  <si>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</si>
  <si>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</si>
  <si>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</si>
  <si>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</si>
  <si>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</si>
  <si>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</si>
  <si>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</si>
  <si>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</si>
  <si>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</si>
  <si>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</si>
  <si>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</si>
  <si>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</si>
  <si>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</si>
  <si>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</si>
  <si>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</si>
  <si>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</si>
  <si>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</si>
  <si>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</si>
  <si>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</si>
  <si>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</si>
  <si>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</si>
  <si>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</si>
  <si>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</si>
  <si>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</si>
  <si>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</si>
  <si>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</si>
  <si>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</si>
  <si>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</si>
  <si>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</si>
  <si>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</si>
  <si>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</si>
  <si>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</si>
  <si>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</si>
  <si>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</si>
  <si>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</si>
  <si>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</si>
  <si>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</si>
  <si>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</si>
  <si>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</si>
  <si>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</si>
  <si>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</si>
  <si>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</si>
  <si>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</si>
  <si>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</si>
  <si>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</si>
  <si>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</si>
  <si>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</si>
  <si>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</si>
  <si>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</si>
  <si>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</si>
  <si>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</si>
  <si>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</si>
  <si>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</si>
  <si>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</si>
  <si>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</si>
  <si>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</si>
  <si>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</si>
  <si>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</si>
  <si>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</si>
  <si>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</si>
  <si>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</si>
  <si>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</si>
  <si>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</si>
  <si>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</si>
  <si>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</si>
  <si>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</si>
  <si>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</si>
  <si>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</si>
  <si>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</si>
  <si>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</si>
  <si>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</si>
  <si>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</si>
  <si>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</si>
  <si>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</si>
  <si>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</si>
  <si>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</si>
  <si>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</si>
  <si>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</si>
  <si>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</si>
  <si>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</si>
  <si>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</si>
  <si>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</si>
  <si>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</si>
  <si>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</si>
  <si>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</si>
  <si>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</si>
  <si>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</si>
  <si>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</si>
  <si>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</si>
  <si>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</si>
  <si>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</si>
  <si>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</si>
  <si>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</si>
  <si>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</si>
  <si>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</si>
  <si>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</si>
  <si>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</si>
  <si>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</si>
  <si>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</si>
  <si>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</si>
  <si>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</si>
  <si>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</si>
  <si>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</si>
  <si>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</si>
  <si>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</si>
  <si>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</si>
  <si>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</si>
  <si>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</si>
  <si>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</si>
  <si>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</si>
  <si>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</si>
  <si>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</si>
  <si>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</si>
  <si>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</si>
  <si>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</si>
  <si>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</si>
  <si>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</si>
  <si>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</si>
  <si>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</si>
  <si>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</si>
  <si>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</si>
  <si>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</si>
  <si>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</si>
  <si>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</si>
  <si>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</si>
  <si>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</si>
  <si>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</si>
  <si>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</si>
  <si>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</si>
  <si>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</si>
  <si>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</si>
  <si>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</si>
  <si>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</si>
  <si>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</si>
  <si>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</si>
  <si>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</si>
  <si>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</si>
  <si>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</si>
  <si>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</si>
  <si>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</si>
  <si>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</si>
  <si>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</si>
  <si>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</si>
  <si>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</si>
  <si>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</si>
  <si>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</si>
  <si>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</si>
  <si>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</si>
  <si>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</si>
  <si>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</si>
  <si>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</si>
  <si>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</si>
  <si>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</si>
  <si>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</si>
  <si>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</si>
  <si>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</si>
  <si>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</si>
  <si>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</si>
  <si>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</si>
  <si>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</si>
  <si>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</si>
  <si>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</si>
  <si>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</si>
  <si>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</si>
  <si>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</si>
  <si>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</si>
  <si>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</si>
  <si>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</si>
  <si>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</si>
  <si>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</si>
  <si>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</si>
  <si>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</si>
  <si>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</si>
  <si>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</si>
  <si>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</si>
  <si>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</si>
  <si>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</si>
  <si>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</si>
  <si>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</si>
  <si>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</si>
  <si>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</si>
  <si>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</si>
  <si>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</si>
  <si>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</si>
  <si>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</si>
  <si>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</si>
  <si>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</si>
  <si>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</si>
  <si>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</si>
  <si>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</si>
  <si>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</si>
  <si>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</si>
  <si>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</si>
  <si>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</si>
  <si>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</si>
  <si>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</si>
  <si>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</si>
  <si>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</si>
  <si>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</si>
  <si>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</si>
  <si>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</si>
  <si>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</si>
  <si>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</si>
  <si>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</si>
  <si>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</si>
  <si>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</si>
  <si>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</si>
  <si>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</si>
  <si>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</si>
  <si>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</si>
  <si>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</si>
  <si>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</si>
  <si>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</si>
  <si>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</si>
  <si>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</si>
  <si>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</si>
  <si>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</si>
  <si>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</si>
  <si>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</si>
  <si>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</si>
  <si>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</si>
  <si>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</si>
  <si>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</si>
  <si>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</si>
  <si>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</si>
  <si>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</si>
  <si>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</si>
  <si>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</si>
  <si>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</si>
  <si>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</si>
  <si>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</si>
  <si>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</si>
  <si>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</si>
  <si>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</si>
  <si>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</si>
  <si>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</si>
  <si>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</si>
  <si>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</si>
  <si>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</si>
  <si>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</si>
  <si>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</si>
  <si>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</si>
  <si>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</si>
  <si>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</si>
  <si>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</si>
  <si>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</si>
  <si>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</si>
  <si>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</si>
  <si>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</si>
  <si>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</si>
  <si>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</si>
  <si>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</si>
  <si>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</si>
  <si>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</si>
  <si>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</si>
  <si>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</si>
  <si>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</si>
  <si>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</si>
  <si>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</si>
  <si>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</si>
  <si>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</si>
  <si>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</si>
  <si>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</si>
  <si>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</si>
  <si>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</si>
  <si>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</si>
  <si>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</si>
  <si>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</si>
  <si>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</si>
  <si>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</si>
  <si>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</si>
  <si>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</si>
  <si>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</si>
  <si>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</si>
  <si>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</si>
  <si>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</si>
  <si>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</si>
  <si>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</si>
  <si>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</si>
  <si>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</si>
  <si>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</si>
  <si>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</si>
  <si>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</si>
  <si>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</si>
  <si>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</si>
  <si>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</si>
  <si>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</si>
  <si>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</si>
  <si>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</si>
  <si>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</si>
  <si>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</si>
  <si>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</si>
  <si>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</si>
  <si>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</si>
  <si>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</si>
  <si>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</si>
  <si>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</si>
  <si>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</si>
  <si>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</si>
  <si>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</si>
  <si>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</si>
  <si>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</si>
  <si>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</si>
  <si>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</si>
  <si>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</si>
  <si>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</si>
  <si>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</si>
  <si>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</si>
  <si>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</si>
  <si>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</si>
  <si>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</si>
  <si>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</si>
  <si>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</si>
  <si>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</si>
  <si>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</si>
  <si>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</si>
  <si>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</si>
  <si>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</si>
  <si>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</si>
  <si>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</si>
  <si>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</si>
  <si>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</si>
  <si>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</si>
  <si>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</si>
  <si>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</si>
  <si>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</si>
  <si>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</si>
  <si>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</si>
  <si>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</si>
  <si>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</si>
  <si>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</si>
  <si>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</si>
  <si>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</si>
  <si>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</si>
  <si>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</si>
  <si>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</si>
  <si>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</si>
  <si>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</si>
  <si>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</si>
  <si>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</si>
  <si>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</si>
  <si>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</si>
  <si>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</si>
  <si>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</si>
  <si>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</si>
  <si>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</si>
  <si>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</si>
  <si>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</si>
  <si>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</si>
  <si>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</si>
  <si>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</si>
  <si>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</si>
  <si>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</si>
  <si>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</si>
  <si>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</si>
  <si>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</si>
  <si>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</si>
  <si>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</si>
  <si>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</si>
  <si>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</si>
  <si>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</si>
  <si>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</si>
  <si>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</si>
  <si>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</si>
  <si>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</si>
  <si>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</si>
  <si>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</si>
  <si>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</si>
  <si>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</si>
  <si>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</si>
  <si>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</si>
  <si>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</si>
  <si>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</si>
  <si>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</si>
  <si>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</si>
  <si>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</si>
  <si>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</si>
  <si>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</si>
  <si>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</si>
  <si>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</si>
  <si>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</si>
  <si>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</si>
  <si>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</si>
  <si>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</si>
  <si>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</si>
  <si>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</si>
  <si>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</si>
  <si>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</si>
  <si>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</si>
  <si>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</si>
  <si>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</si>
  <si>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</si>
  <si>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</si>
  <si>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</si>
  <si>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</si>
  <si>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</si>
  <si>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</si>
  <si>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</si>
  <si>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</si>
  <si>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</si>
  <si>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</si>
  <si>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</si>
  <si>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</si>
  <si>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</si>
  <si>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</si>
  <si>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</si>
  <si>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</si>
  <si>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</si>
  <si>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</si>
  <si>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</si>
  <si>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</si>
  <si>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</si>
  <si>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</si>
  <si>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</si>
  <si>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</si>
  <si>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</si>
  <si>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</si>
  <si>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</si>
  <si>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</si>
  <si>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</si>
  <si>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</si>
  <si>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</si>
  <si>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</si>
  <si>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</si>
  <si>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</si>
  <si>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</si>
  <si>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</si>
  <si>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</si>
  <si>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</si>
  <si>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</si>
  <si>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</si>
  <si>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</si>
  <si>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</si>
  <si>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</si>
  <si>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</si>
  <si>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</si>
  <si>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</si>
  <si>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</si>
  <si>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</si>
  <si>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</si>
  <si>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</si>
  <si>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</si>
  <si>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</si>
  <si>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</si>
  <si>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</si>
  <si>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</si>
  <si>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</si>
  <si>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</si>
  <si>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</si>
  <si>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</si>
  <si>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</si>
  <si>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</si>
  <si>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</si>
  <si>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</si>
  <si>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</si>
  <si>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</si>
  <si>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</si>
  <si>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</si>
  <si>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</si>
  <si>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</si>
  <si>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</si>
  <si>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</si>
  <si>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</si>
  <si>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</si>
  <si>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</si>
  <si>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</si>
  <si>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</si>
  <si>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</si>
  <si>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</si>
  <si>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</si>
  <si>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</si>
  <si>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</si>
  <si>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</si>
  <si>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</si>
  <si>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</si>
  <si>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</si>
  <si>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</si>
  <si>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</si>
  <si>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</si>
  <si>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</si>
  <si>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</si>
  <si>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</si>
  <si>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</si>
  <si>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</si>
  <si>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</si>
  <si>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</si>
  <si>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</si>
  <si>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</si>
  <si>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</si>
  <si>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</si>
  <si>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</si>
  <si>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</si>
  <si>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</si>
  <si>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</si>
  <si>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</si>
  <si>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</si>
  <si>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</si>
  <si>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</si>
  <si>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</si>
  <si>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</si>
  <si>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</si>
  <si>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</si>
  <si>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</si>
  <si>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</si>
  <si>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</si>
  <si>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</si>
  <si>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</si>
  <si>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</si>
  <si>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</si>
  <si>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</si>
  <si>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</si>
  <si>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</si>
  <si>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</si>
  <si>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</si>
  <si>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</si>
  <si>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</si>
  <si>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</si>
  <si>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</si>
  <si>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</si>
  <si>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</si>
  <si>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</si>
  <si>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</si>
  <si>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</si>
  <si>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</si>
  <si>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</si>
  <si>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</si>
  <si>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</si>
  <si>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</si>
  <si>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</si>
  <si>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</si>
  <si>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</si>
  <si>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</si>
  <si>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</si>
  <si>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</si>
  <si>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</si>
  <si>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</si>
  <si>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</si>
  <si>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</si>
  <si>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</si>
  <si>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</si>
  <si>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</si>
  <si>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</si>
  <si>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</si>
  <si>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</si>
  <si>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</si>
  <si>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</si>
  <si>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</si>
  <si>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</si>
  <si>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</si>
  <si>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</si>
  <si>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</si>
  <si>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</si>
  <si>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</si>
  <si>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</si>
  <si>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</si>
  <si>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</si>
  <si>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</si>
  <si>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</si>
  <si>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</si>
  <si>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</si>
  <si>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</si>
  <si>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</si>
  <si>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</si>
  <si>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</si>
  <si>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</si>
  <si>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</si>
  <si>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</si>
  <si>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</si>
  <si>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</si>
  <si>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</si>
  <si>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</si>
  <si>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</si>
  <si>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</si>
  <si>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</si>
  <si>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</si>
  <si>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</si>
  <si>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</si>
  <si>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</si>
  <si>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</si>
  <si>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</si>
  <si>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</si>
  <si>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</si>
  <si>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</si>
  <si>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</si>
  <si>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</si>
  <si>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</si>
  <si>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</si>
  <si>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</si>
  <si>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</si>
  <si>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</si>
  <si>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</si>
  <si>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</si>
  <si>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</si>
  <si>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</si>
  <si>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</si>
  <si>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</si>
  <si>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</si>
  <si>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</si>
  <si>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</si>
  <si>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</si>
  <si>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</si>
  <si>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</si>
  <si>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</si>
  <si>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</si>
  <si>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</si>
  <si>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</si>
  <si>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</si>
  <si>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</si>
  <si>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</si>
  <si>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</si>
  <si>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</si>
  <si>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</si>
  <si>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</si>
  <si>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</si>
  <si>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</si>
  <si>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</si>
  <si>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</si>
  <si>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</si>
  <si>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</si>
  <si>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</si>
  <si>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</si>
  <si>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</si>
  <si>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</si>
  <si>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</si>
  <si>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</si>
  <si>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</si>
  <si>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</si>
  <si>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</si>
  <si>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</si>
  <si>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</si>
  <si>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</si>
  <si>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</si>
  <si>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</si>
  <si>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</si>
  <si>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</si>
  <si>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</si>
  <si>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</si>
  <si>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</si>
  <si>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</si>
  <si>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</si>
  <si>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</si>
  <si>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</si>
  <si>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</si>
  <si>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</si>
  <si>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</si>
  <si>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</si>
  <si>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</si>
  <si>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</si>
  <si>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</si>
  <si>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</si>
  <si>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</si>
  <si>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</si>
  <si>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</si>
  <si>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</si>
  <si>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</si>
  <si>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</si>
  <si>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</si>
  <si>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</si>
  <si>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</si>
  <si>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</si>
  <si>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</si>
  <si>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</si>
  <si>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</si>
  <si>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</si>
  <si>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</si>
  <si>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</si>
  <si>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</si>
  <si>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</si>
  <si>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</si>
  <si>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</si>
  <si>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</si>
  <si>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</si>
  <si>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</si>
  <si>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</si>
  <si>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</si>
  <si>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</si>
  <si>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</si>
  <si>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</si>
  <si>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</si>
  <si>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</si>
  <si>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</si>
  <si>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</si>
  <si>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</si>
  <si>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</si>
  <si>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</si>
  <si>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</si>
  <si>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</si>
  <si>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</si>
  <si>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</si>
  <si>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</si>
  <si>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</si>
  <si>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</si>
  <si>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</si>
  <si>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</si>
  <si>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</si>
  <si>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</si>
  <si>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</si>
  <si>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</si>
  <si>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</si>
  <si>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</si>
  <si>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</si>
  <si>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</si>
  <si>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</si>
  <si>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</si>
  <si>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</si>
  <si>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</si>
  <si>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</si>
  <si>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</si>
  <si>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</si>
  <si>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</si>
  <si>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</si>
  <si>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</si>
  <si>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</si>
  <si>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</si>
  <si>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</si>
  <si>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</si>
  <si>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</si>
  <si>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</si>
  <si>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</si>
  <si>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</si>
  <si>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</si>
  <si>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</si>
  <si>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</si>
  <si>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</si>
  <si>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</si>
  <si>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</si>
  <si>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</si>
  <si>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</si>
  <si>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</si>
  <si>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</si>
  <si>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</si>
  <si>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</si>
  <si>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</si>
  <si>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</si>
  <si>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</si>
  <si>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</si>
  <si>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</si>
  <si>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</si>
  <si>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</si>
  <si>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</si>
  <si>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</si>
  <si>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</si>
  <si>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</si>
  <si>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</si>
  <si>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</si>
  <si>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</si>
  <si>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</si>
  <si>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</si>
  <si>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</si>
  <si>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</si>
  <si>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</si>
  <si>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</si>
  <si>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</si>
  <si>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</si>
  <si>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</si>
  <si>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</si>
  <si>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</si>
  <si>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</si>
  <si>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</si>
  <si>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</si>
  <si>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</si>
  <si>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</si>
  <si>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</si>
  <si>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</si>
  <si>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</si>
  <si>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</si>
  <si>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</si>
  <si>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</si>
  <si>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</si>
  <si>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</si>
  <si>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</si>
  <si>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</si>
  <si>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</si>
  <si>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</si>
  <si>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</si>
  <si>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</si>
  <si>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</si>
  <si>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</si>
  <si>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</si>
  <si>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</si>
  <si>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</si>
  <si>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</si>
  <si>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</si>
  <si>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</si>
  <si>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</si>
  <si>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</si>
  <si>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</si>
  <si>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</si>
  <si>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</si>
  <si>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</si>
  <si>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</si>
  <si>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</si>
  <si>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</si>
  <si>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</si>
  <si>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</si>
  <si>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</si>
  <si>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</si>
  <si>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</si>
  <si>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</si>
  <si>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</si>
  <si>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</si>
  <si>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</si>
  <si>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</si>
  <si>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</si>
  <si>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</si>
  <si>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</si>
  <si>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</si>
  <si>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</si>
  <si>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</si>
  <si>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</si>
  <si>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</si>
  <si>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</si>
  <si>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</si>
  <si>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</si>
  <si>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</si>
  <si>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</si>
  <si>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</si>
  <si>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</si>
  <si>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</si>
  <si>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</si>
  <si>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</si>
  <si>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</si>
  <si>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</si>
  <si>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</si>
  <si>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</si>
  <si>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</si>
  <si>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</si>
  <si>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</si>
  <si>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</si>
  <si>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</si>
  <si>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</si>
  <si>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</si>
  <si>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</si>
  <si>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</si>
  <si>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</si>
  <si>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</si>
  <si>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</si>
  <si>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</si>
  <si>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</si>
  <si>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</si>
  <si>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</si>
  <si>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</si>
  <si>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</si>
  <si>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</si>
  <si>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</si>
  <si>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</si>
  <si>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</si>
  <si>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</si>
  <si>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</si>
  <si>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</si>
  <si>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</si>
  <si>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</si>
  <si>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</si>
  <si>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</si>
  <si>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</si>
  <si>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</si>
  <si>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</si>
  <si>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</si>
  <si>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</si>
  <si>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</si>
  <si>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</si>
  <si>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</si>
  <si>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</si>
  <si>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</si>
  <si>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</si>
  <si>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</si>
  <si>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</si>
  <si>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</si>
  <si>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</si>
  <si>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</si>
  <si>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</si>
  <si>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</si>
  <si>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</si>
  <si>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</si>
  <si>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</si>
  <si>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</si>
  <si>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</si>
  <si>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</si>
  <si>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</si>
  <si>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</si>
  <si>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</si>
  <si>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</si>
  <si>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</si>
  <si>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</si>
  <si>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</si>
  <si>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</si>
  <si>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</si>
  <si>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</si>
  <si>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</si>
  <si>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</si>
  <si>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</si>
  <si>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</si>
  <si>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</si>
  <si>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</si>
  <si>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</si>
  <si>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</si>
  <si>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</si>
  <si>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</si>
  <si>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</si>
  <si>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</si>
  <si>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</si>
  <si>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</si>
  <si>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</si>
  <si>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</si>
  <si>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</si>
  <si>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</si>
  <si>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</si>
  <si>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</si>
  <si>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</si>
  <si>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</si>
  <si>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</si>
  <si>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</si>
  <si>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</si>
  <si>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</si>
  <si>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</si>
  <si>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</si>
  <si>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</si>
  <si>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</si>
  <si>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</si>
  <si>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</si>
  <si>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</si>
  <si>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</si>
  <si>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</si>
  <si>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</si>
  <si>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</si>
  <si>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</si>
  <si>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</si>
  <si>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</si>
  <si>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</si>
  <si>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</si>
  <si>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</si>
  <si>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</si>
  <si>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</si>
  <si>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</si>
  <si>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</si>
  <si>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</si>
  <si>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</si>
  <si>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</si>
  <si>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</si>
  <si>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</si>
  <si>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</si>
  <si>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</si>
  <si>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</si>
  <si>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</si>
  <si>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</si>
  <si>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</si>
  <si>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</si>
  <si>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</si>
  <si>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</si>
  <si>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</si>
  <si>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</si>
  <si>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</si>
  <si>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</si>
  <si>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</si>
  <si>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</si>
  <si>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</si>
  <si>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</si>
  <si>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</si>
  <si>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</si>
  <si>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</si>
  <si>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</si>
  <si>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</si>
  <si>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</si>
  <si>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</si>
  <si>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</si>
  <si>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</si>
  <si>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</si>
  <si>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</si>
  <si>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</si>
  <si>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</si>
  <si>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</si>
  <si>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</si>
  <si>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</si>
  <si>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</si>
  <si>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</si>
  <si>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</si>
  <si>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</si>
  <si>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</si>
  <si>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</si>
  <si>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</si>
  <si>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</si>
  <si>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</si>
  <si>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</si>
  <si>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</si>
  <si>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</si>
  <si>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</si>
  <si>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</si>
  <si>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</si>
  <si>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</si>
  <si>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</si>
  <si>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</si>
  <si>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</si>
  <si>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</si>
  <si>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</si>
  <si>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</si>
  <si>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</si>
  <si>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</si>
  <si>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</si>
  <si>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</si>
  <si>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</si>
  <si>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</si>
  <si>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</si>
  <si>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</si>
  <si>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</si>
  <si>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</si>
  <si>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</si>
  <si>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</si>
  <si>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</si>
  <si>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</si>
  <si>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</si>
  <si>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</si>
  <si>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</si>
  <si>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</si>
  <si>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</si>
  <si>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</si>
  <si>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</si>
  <si>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</si>
  <si>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</si>
  <si>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</si>
  <si>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</si>
  <si>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</si>
  <si>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</si>
  <si>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</si>
  <si>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</si>
  <si>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</si>
  <si>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</si>
  <si>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</si>
  <si>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</si>
  <si>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</si>
  <si>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</si>
  <si>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</si>
  <si>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</si>
  <si>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</si>
  <si>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</si>
  <si>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</si>
  <si>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</si>
  <si>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</si>
  <si>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</si>
  <si>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</si>
  <si>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</si>
  <si>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</si>
  <si>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</si>
  <si>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</si>
  <si>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</si>
  <si>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</si>
  <si>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</si>
  <si>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</si>
  <si>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</si>
  <si>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</si>
  <si>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</si>
  <si>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</si>
  <si>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</si>
  <si>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</si>
  <si>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</si>
  <si>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</si>
  <si>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</si>
  <si>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</si>
  <si>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</si>
  <si>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</si>
  <si>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</si>
  <si>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</si>
  <si>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</si>
  <si>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</si>
  <si>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</si>
  <si>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</si>
  <si>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</si>
  <si>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</si>
  <si>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</si>
  <si>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</si>
  <si>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</si>
  <si>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</si>
  <si>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</si>
  <si>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</si>
  <si>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</si>
  <si>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</si>
  <si>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</si>
  <si>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</si>
  <si>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</si>
  <si>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</si>
  <si>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</si>
  <si>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</si>
  <si>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</si>
  <si>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</si>
  <si>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</si>
  <si>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</si>
  <si>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</si>
  <si>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</si>
  <si>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</si>
  <si>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</si>
  <si>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</si>
  <si>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</si>
  <si>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</si>
  <si>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</si>
  <si>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</si>
  <si>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</si>
  <si>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</si>
  <si>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</si>
  <si>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</si>
  <si>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</si>
  <si>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</si>
  <si>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</si>
  <si>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</si>
  <si>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</si>
  <si>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</si>
  <si>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</si>
  <si>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</si>
  <si>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</si>
  <si>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</si>
  <si>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</si>
  <si>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</si>
  <si>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</si>
  <si>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</si>
  <si>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</si>
  <si>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</si>
  <si>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</si>
  <si>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</si>
  <si>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</si>
  <si>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</si>
  <si>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</si>
  <si>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</si>
  <si>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</si>
  <si>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</si>
  <si>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</si>
  <si>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</si>
  <si>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</si>
  <si>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</si>
  <si>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</si>
  <si>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</si>
  <si>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</si>
  <si>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</si>
  <si>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</si>
  <si>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</si>
  <si>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</si>
  <si>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</si>
  <si>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</si>
  <si>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</si>
  <si>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</si>
  <si>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</si>
  <si>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</si>
  <si>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</si>
  <si>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</si>
  <si>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</si>
  <si>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</si>
  <si>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</si>
  <si>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</si>
  <si>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</si>
  <si>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</si>
  <si>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</si>
  <si>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</si>
  <si>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</si>
  <si>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</si>
  <si>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</si>
  <si>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</si>
  <si>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</si>
  <si>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</si>
  <si>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</si>
  <si>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</si>
  <si>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</si>
  <si>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</si>
  <si>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</si>
  <si>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</si>
  <si>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</si>
  <si>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</si>
  <si>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</si>
  <si>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</si>
  <si>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</si>
  <si>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</si>
  <si>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</si>
  <si>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</si>
  <si>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</si>
  <si>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</si>
  <si>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</si>
  <si>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</si>
  <si>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</si>
  <si>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</si>
  <si>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</si>
  <si>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</si>
  <si>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</si>
  <si>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</si>
  <si>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</si>
  <si>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</si>
  <si>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</si>
  <si>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</si>
  <si>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</si>
  <si>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</si>
  <si>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</si>
  <si>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</si>
  <si>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</si>
  <si>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</si>
  <si>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</si>
  <si>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</si>
  <si>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</si>
  <si>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</si>
  <si>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</si>
  <si>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</si>
  <si>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</si>
  <si>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</si>
  <si>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</si>
  <si>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</si>
  <si>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</si>
  <si>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</si>
  <si>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</si>
  <si>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</si>
  <si>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</si>
  <si>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</si>
  <si>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</si>
  <si>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</si>
  <si>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</si>
  <si>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</si>
  <si>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</si>
  <si>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</si>
  <si>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</si>
  <si>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</si>
  <si>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</si>
  <si>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</si>
  <si>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</si>
  <si>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</si>
  <si>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</si>
  <si>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</si>
  <si>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</si>
  <si>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</si>
  <si>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</si>
  <si>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</si>
  <si>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</si>
  <si>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</si>
  <si>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</si>
  <si>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</si>
  <si>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</si>
  <si>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</si>
  <si>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</si>
  <si>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</si>
  <si>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</si>
  <si>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</si>
  <si>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</si>
  <si>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</si>
  <si>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</si>
  <si>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</si>
  <si>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</si>
  <si>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</si>
  <si>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</si>
  <si>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</si>
  <si>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</si>
  <si>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</si>
  <si>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</si>
  <si>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</si>
  <si>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</si>
  <si>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</si>
  <si>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</si>
  <si>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</si>
  <si>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</si>
  <si>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</si>
  <si>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</si>
  <si>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</si>
  <si>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</si>
  <si>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</si>
  <si>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</si>
  <si>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</si>
  <si>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</si>
  <si>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</si>
  <si>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</si>
  <si>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</si>
  <si>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</si>
  <si>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</si>
  <si>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</si>
  <si>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</si>
  <si>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</si>
  <si>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</si>
  <si>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</si>
  <si>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</si>
  <si>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</si>
  <si>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</si>
  <si>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</si>
  <si>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</si>
  <si>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</si>
  <si>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</si>
  <si>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</si>
  <si>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</si>
  <si>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</si>
  <si>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</si>
  <si>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</si>
  <si>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</si>
  <si>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</si>
  <si>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</si>
  <si>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</si>
  <si>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</si>
  <si>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</si>
  <si>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</si>
  <si>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</si>
  <si>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</si>
  <si>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</si>
  <si>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</si>
  <si>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</si>
  <si>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</si>
  <si>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</si>
  <si>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</si>
  <si>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</si>
  <si>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</si>
  <si>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</si>
  <si>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</si>
  <si>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</si>
  <si>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</si>
  <si>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</si>
  <si>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</si>
  <si>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</si>
  <si>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</si>
  <si>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</si>
  <si>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</si>
  <si>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</si>
  <si>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</si>
  <si>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</si>
  <si>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</si>
  <si>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</si>
  <si>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</si>
  <si>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</si>
  <si>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</si>
  <si>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</si>
  <si>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</si>
  <si>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</si>
  <si>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</si>
  <si>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</si>
  <si>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</si>
  <si>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</si>
  <si>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</si>
  <si>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</si>
  <si>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</si>
  <si>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</si>
  <si>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</si>
  <si>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</si>
  <si>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</si>
  <si>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</si>
  <si>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</si>
  <si>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</si>
  <si>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</si>
  <si>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</si>
  <si>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</si>
  <si>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</si>
  <si>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</si>
  <si>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</si>
  <si>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</si>
  <si>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</si>
  <si>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</si>
  <si>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</si>
  <si>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</si>
  <si>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</si>
  <si>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</si>
  <si>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</si>
  <si>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</si>
  <si>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</si>
  <si>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</si>
  <si>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</si>
  <si>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</si>
  <si>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</si>
  <si>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</si>
  <si>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</si>
  <si>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</si>
  <si>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</si>
  <si>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</si>
  <si>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</si>
  <si>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</si>
  <si>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</si>
  <si>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</si>
  <si>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</si>
  <si>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</si>
  <si>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</si>
  <si>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</si>
  <si>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</si>
  <si>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</si>
  <si>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</si>
  <si>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</si>
  <si>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</si>
  <si>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</si>
  <si>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</si>
  <si>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</si>
  <si>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</si>
  <si>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</si>
  <si>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</si>
  <si>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</si>
  <si>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</si>
  <si>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</si>
  <si>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</si>
  <si>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</si>
  <si>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</si>
  <si>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</si>
  <si>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</si>
  <si>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</si>
  <si>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</si>
  <si>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</si>
  <si>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</si>
  <si>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</si>
  <si>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</si>
  <si>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</si>
  <si>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</si>
  <si>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</si>
  <si>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</si>
  <si>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</si>
  <si>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</si>
  <si>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</si>
  <si>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</si>
  <si>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</si>
  <si>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</si>
  <si>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</si>
  <si>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</si>
  <si>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</si>
  <si>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</si>
  <si>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</si>
  <si>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</si>
  <si>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</si>
  <si>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</si>
  <si>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</si>
  <si>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</si>
  <si>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</si>
  <si>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</si>
  <si>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</si>
  <si>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</si>
  <si>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</si>
  <si>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</si>
  <si>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</si>
  <si>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</si>
  <si>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</si>
  <si>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</si>
  <si>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</si>
  <si>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</si>
  <si>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</si>
  <si>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</si>
  <si>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</si>
  <si>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</si>
  <si>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</si>
  <si>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</si>
  <si>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</si>
  <si>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</si>
  <si>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</si>
  <si>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</si>
  <si>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</si>
  <si>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</si>
  <si>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</si>
  <si>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</si>
  <si>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</si>
  <si>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</si>
  <si>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</si>
  <si>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</si>
  <si>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</si>
  <si>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</si>
  <si>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</si>
  <si>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</si>
  <si>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</si>
  <si>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</si>
  <si>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</si>
  <si>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</si>
  <si>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</si>
  <si>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</si>
  <si>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</si>
  <si>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</si>
  <si>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</si>
  <si>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</si>
  <si>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</si>
  <si>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</si>
  <si>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</si>
  <si>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</si>
  <si>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</si>
  <si>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</si>
  <si>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</si>
  <si>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</si>
  <si>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</si>
  <si>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</si>
  <si>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</si>
  <si>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</si>
  <si>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</si>
  <si>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</si>
  <si>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</si>
  <si>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</si>
  <si>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</si>
  <si>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</si>
  <si>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</si>
  <si>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</si>
  <si>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</si>
  <si>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</si>
  <si>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</si>
  <si>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</si>
  <si>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</si>
  <si>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</si>
  <si>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</si>
  <si>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</si>
  <si>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</si>
  <si>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</si>
  <si>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</si>
  <si>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</si>
  <si>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</si>
  <si>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</si>
  <si>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</si>
  <si>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</si>
  <si>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</si>
  <si>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</si>
  <si>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</si>
  <si>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</si>
  <si>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</si>
  <si>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</si>
  <si>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</si>
  <si>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</si>
  <si>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</si>
  <si>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</si>
  <si>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</si>
  <si>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</si>
  <si>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</si>
  <si>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</si>
  <si>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</si>
  <si>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</si>
  <si>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</si>
  <si>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</si>
  <si>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</si>
  <si>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</si>
  <si>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</si>
  <si>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</si>
  <si>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</si>
  <si>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</si>
  <si>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</si>
  <si>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</si>
  <si>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</si>
  <si>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</si>
  <si>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</si>
  <si>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</si>
  <si>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</si>
  <si>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</si>
  <si>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</si>
  <si>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</si>
  <si>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</si>
  <si>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</si>
  <si>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</si>
  <si>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</si>
  <si>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</si>
  <si>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</si>
  <si>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</si>
  <si>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</si>
  <si>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</si>
  <si>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</si>
  <si>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</si>
  <si>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</si>
  <si>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</si>
  <si>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</si>
  <si>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</si>
  <si>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</si>
  <si>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</si>
  <si>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</si>
  <si>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</si>
  <si>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</si>
  <si>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</si>
  <si>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</si>
  <si>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</si>
  <si>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</si>
  <si>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</si>
  <si>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</si>
  <si>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</si>
  <si>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</si>
  <si>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</si>
  <si>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</si>
  <si>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</si>
  <si>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</si>
  <si>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</si>
  <si>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</si>
  <si>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</si>
  <si>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</si>
  <si>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</si>
  <si>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</si>
  <si>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</si>
  <si>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</si>
  <si>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</si>
  <si>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</si>
  <si>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</si>
  <si>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</si>
  <si>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</si>
  <si>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</si>
  <si>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</si>
  <si>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</si>
  <si>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</si>
  <si>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</si>
  <si>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</si>
  <si>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</si>
  <si>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</si>
  <si>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</si>
  <si>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</si>
  <si>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</si>
  <si>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</si>
  <si>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</si>
  <si>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</si>
  <si>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</si>
  <si>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</si>
  <si>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</si>
  <si>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</si>
  <si>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</si>
  <si>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</si>
  <si>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</si>
  <si>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</si>
  <si>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</si>
  <si>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</si>
  <si>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</si>
  <si>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</si>
  <si>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</si>
  <si>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</si>
  <si>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</si>
  <si>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</si>
  <si>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</si>
  <si>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</si>
  <si>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</si>
  <si>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</si>
  <si>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</si>
  <si>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</si>
  <si>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</si>
  <si>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</si>
  <si>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</si>
  <si>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</si>
  <si>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</si>
  <si>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</si>
  <si>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</si>
  <si>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</si>
  <si>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</si>
  <si>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</si>
  <si>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</si>
  <si>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</si>
  <si>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</si>
  <si>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</si>
  <si>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</si>
  <si>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</si>
  <si>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</si>
  <si>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</si>
  <si>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</si>
  <si>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</si>
  <si>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</si>
  <si>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</si>
  <si>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</si>
  <si>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</si>
  <si>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</si>
  <si>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</si>
  <si>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</si>
  <si>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</si>
  <si>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</si>
  <si>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</si>
  <si>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</si>
  <si>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</si>
  <si>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</si>
  <si>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</si>
  <si>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</si>
  <si>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</si>
  <si>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</si>
  <si>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</si>
  <si>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</si>
  <si>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</si>
  <si>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</si>
  <si>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</si>
  <si>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</si>
  <si>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</si>
  <si>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</si>
  <si>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</si>
  <si>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</si>
  <si>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</si>
  <si>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</si>
  <si>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</si>
  <si>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</si>
  <si>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</si>
  <si>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</si>
  <si>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</si>
  <si>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</si>
  <si>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</si>
  <si>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</si>
  <si>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</si>
  <si>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</si>
  <si>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</si>
  <si>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</si>
  <si>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</si>
  <si>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</si>
  <si>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</si>
  <si>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</si>
  <si>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</si>
  <si>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</si>
  <si>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</si>
  <si>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</si>
  <si>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</si>
  <si>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</si>
  <si>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</si>
  <si>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</si>
  <si>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</si>
  <si>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</si>
  <si>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</si>
  <si>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</si>
  <si>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</si>
  <si>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</si>
  <si>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</si>
  <si>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</si>
  <si>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</si>
  <si>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</si>
  <si>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</si>
  <si>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</si>
  <si>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</si>
  <si>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</si>
  <si>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</si>
  <si>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</si>
  <si>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</si>
  <si>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</si>
  <si>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</si>
  <si>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</si>
  <si>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</si>
  <si>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</si>
  <si>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</si>
  <si>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</si>
  <si>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</si>
  <si>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</si>
  <si>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</si>
  <si>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</si>
  <si>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</si>
  <si>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</si>
  <si>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</si>
  <si>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</si>
  <si>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</si>
  <si>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</si>
  <si>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</si>
  <si>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</si>
  <si>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</si>
  <si>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</si>
  <si>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</si>
  <si>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</si>
  <si>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</si>
  <si>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</si>
  <si>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</si>
  <si>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</si>
  <si>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</si>
  <si>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</si>
  <si>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</si>
  <si>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</si>
  <si>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</si>
  <si>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</si>
  <si>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</si>
  <si>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</si>
  <si>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</si>
  <si>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</si>
  <si>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</si>
  <si>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</si>
  <si>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</si>
  <si>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</si>
  <si>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</si>
  <si>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</si>
  <si>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</si>
  <si>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</si>
  <si>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</si>
  <si>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</si>
  <si>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</si>
  <si>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</si>
  <si>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</si>
  <si>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</si>
  <si>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</si>
  <si>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</si>
  <si>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</si>
  <si>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</si>
  <si>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</si>
  <si>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</si>
  <si>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</si>
  <si>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</si>
  <si>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</si>
  <si>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</si>
  <si>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</si>
  <si>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</si>
  <si>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</si>
  <si>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</si>
  <si>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</si>
  <si>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</si>
  <si>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</si>
  <si>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</si>
  <si>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</si>
  <si>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</si>
  <si>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</si>
  <si>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</si>
  <si>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</si>
  <si>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</si>
  <si>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</si>
  <si>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</si>
  <si>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</si>
  <si>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</si>
  <si>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</si>
  <si>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</si>
  <si>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</si>
  <si>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</si>
  <si>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</si>
  <si>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</si>
  <si>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</si>
  <si>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</si>
  <si>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</si>
  <si>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</si>
  <si>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</si>
  <si>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</si>
  <si>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</si>
  <si>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</si>
  <si>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</si>
  <si>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</si>
  <si>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</si>
  <si>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</si>
  <si>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</si>
  <si>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</si>
  <si>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</si>
  <si>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</si>
  <si>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</si>
  <si>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</si>
  <si>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</si>
  <si>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</si>
  <si>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</si>
  <si>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</si>
  <si>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</si>
  <si>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</si>
  <si>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</si>
  <si>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</si>
  <si>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</si>
  <si>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</si>
  <si>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</si>
  <si>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</si>
  <si>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</si>
  <si>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</si>
  <si>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</si>
  <si>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</si>
  <si>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</si>
  <si>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</si>
  <si>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</si>
  <si>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</si>
  <si>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</si>
  <si>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</si>
  <si>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</si>
  <si>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</si>
  <si>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</si>
  <si>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</si>
  <si>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</si>
  <si>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</si>
  <si>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</si>
  <si>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</si>
  <si>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</si>
  <si>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</si>
  <si>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</si>
  <si>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</si>
  <si>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</si>
  <si>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</si>
  <si>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</si>
  <si>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</si>
  <si>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</si>
  <si>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</si>
  <si>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</si>
  <si>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</si>
  <si>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</si>
  <si>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</si>
  <si>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</si>
  <si>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</si>
  <si>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</si>
  <si>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</si>
  <si>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</si>
  <si>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</si>
  <si>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</si>
  <si>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</si>
  <si>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</si>
  <si>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</si>
  <si>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</si>
  <si>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</si>
  <si>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</si>
  <si>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</si>
  <si>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</si>
  <si>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</si>
  <si>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</si>
  <si>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</si>
  <si>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</si>
  <si>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</si>
  <si>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</si>
  <si>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</si>
  <si>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</si>
  <si>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</si>
  <si>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</si>
  <si>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</si>
  <si>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</si>
  <si>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</si>
  <si>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</si>
  <si>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</si>
  <si>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</si>
  <si>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</si>
  <si>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</si>
  <si>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</si>
  <si>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</si>
  <si>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</si>
  <si>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</si>
  <si>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</si>
  <si>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</si>
  <si>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</si>
  <si>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</si>
  <si>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</si>
  <si>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</si>
  <si>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</si>
  <si>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</si>
  <si>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</si>
  <si>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</si>
  <si>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</si>
  <si>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</si>
  <si>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</si>
  <si>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</si>
  <si>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</si>
  <si>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</si>
  <si>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</si>
  <si>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</si>
  <si>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</si>
  <si>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</si>
  <si>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</si>
  <si>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</si>
  <si>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</si>
  <si>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</si>
  <si>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</si>
  <si>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</si>
  <si>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</si>
  <si>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</si>
  <si>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</si>
  <si>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</si>
  <si>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</si>
  <si>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</si>
  <si>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</si>
  <si>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</si>
  <si>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</si>
  <si>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</si>
  <si>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</si>
  <si>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</si>
  <si>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</si>
  <si>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</si>
  <si>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</si>
  <si>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</si>
  <si>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</si>
  <si>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</si>
  <si>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</si>
  <si>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</si>
  <si>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</si>
  <si>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</si>
  <si>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</si>
  <si>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</si>
  <si>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</si>
  <si>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</si>
  <si>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</si>
  <si>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</si>
  <si>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</si>
  <si>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</si>
  <si>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</si>
  <si>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</si>
  <si>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</si>
  <si>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</si>
  <si>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</si>
  <si>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</si>
  <si>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</si>
  <si>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</si>
  <si>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</si>
  <si>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</si>
  <si>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</si>
  <si>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</si>
  <si>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</si>
  <si>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</si>
  <si>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</si>
  <si>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</si>
  <si>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</si>
  <si>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</si>
  <si>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</si>
  <si>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</si>
  <si>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</si>
  <si>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</si>
  <si>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</si>
  <si>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</si>
  <si>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</si>
  <si>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</si>
  <si>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</si>
  <si>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</si>
  <si>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</si>
  <si>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</si>
  <si>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</si>
  <si>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</si>
  <si>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</si>
  <si>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</si>
  <si>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</si>
  <si>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</si>
  <si>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</si>
  <si>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</si>
  <si>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</si>
  <si>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</si>
  <si>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</si>
  <si>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</si>
  <si>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</si>
  <si>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</si>
  <si>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</si>
  <si>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</si>
  <si>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</si>
  <si>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</si>
  <si>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</si>
  <si>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</si>
  <si>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</si>
  <si>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</si>
  <si>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</si>
  <si>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</si>
  <si>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</si>
  <si>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</si>
  <si>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</si>
  <si>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</si>
  <si>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</si>
  <si>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</si>
  <si>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</si>
  <si>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</si>
  <si>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</si>
  <si>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</si>
  <si>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</si>
  <si>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</si>
  <si>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</si>
  <si>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</si>
  <si>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</si>
  <si>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</si>
  <si>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</si>
  <si>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</si>
  <si>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</si>
  <si>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</si>
  <si>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</si>
  <si>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</si>
  <si>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</si>
  <si>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</si>
  <si>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</si>
  <si>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</si>
  <si>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</si>
  <si>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</si>
  <si>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</si>
  <si>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</si>
  <si>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</si>
  <si>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</si>
  <si>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</si>
  <si>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</si>
  <si>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</si>
  <si>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</si>
  <si>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</si>
  <si>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</si>
  <si>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</si>
  <si>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</si>
  <si>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</si>
  <si>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</si>
  <si>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</si>
  <si>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</si>
  <si>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</si>
  <si>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</si>
  <si>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</si>
  <si>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</si>
  <si>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</si>
  <si>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</si>
  <si>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</si>
  <si>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</si>
  <si>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</si>
  <si>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</si>
  <si>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</si>
  <si>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</si>
  <si>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</si>
  <si>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</si>
  <si>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</si>
  <si>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</si>
  <si>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</si>
  <si>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</si>
  <si>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</si>
  <si>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</si>
  <si>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</si>
  <si>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</si>
  <si>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</si>
  <si>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</si>
  <si>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</si>
  <si>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</si>
  <si>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</si>
  <si>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</si>
  <si>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</si>
  <si>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</si>
  <si>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</si>
  <si>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</si>
  <si>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</si>
  <si>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</si>
  <si>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</si>
  <si>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</si>
  <si>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</si>
  <si>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</si>
  <si>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</si>
  <si>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</si>
  <si>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</si>
  <si>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</si>
  <si>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</si>
  <si>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</si>
  <si>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</si>
  <si>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</si>
  <si>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</si>
  <si>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</si>
  <si>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</si>
  <si>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</si>
  <si>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</si>
  <si>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</si>
  <si>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</si>
  <si>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</si>
  <si>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</si>
  <si>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</si>
  <si>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</si>
  <si>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</si>
  <si>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</si>
  <si>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</si>
  <si>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</si>
  <si>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</si>
  <si>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</si>
  <si>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</si>
  <si>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</si>
  <si>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</si>
  <si>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</si>
  <si>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</si>
  <si>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</si>
  <si>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</si>
  <si>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</si>
  <si>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</si>
  <si>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</si>
  <si>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</si>
  <si>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</si>
  <si>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</si>
  <si>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</si>
  <si>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</si>
  <si>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</si>
  <si>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</si>
  <si>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</si>
  <si>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</si>
  <si>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</si>
  <si>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</si>
  <si>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</si>
  <si>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</si>
  <si>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</si>
  <si>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</si>
  <si>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</si>
  <si>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</si>
  <si>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</si>
  <si>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</si>
  <si>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</si>
  <si>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</si>
  <si>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</si>
  <si>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</si>
  <si>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</si>
  <si>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</si>
  <si>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</si>
  <si>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</si>
  <si>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</si>
  <si>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</si>
  <si>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</si>
  <si>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</si>
  <si>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</si>
  <si>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</si>
  <si>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</si>
  <si>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</si>
  <si>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</si>
  <si>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</si>
  <si>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</si>
  <si>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</si>
  <si>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</si>
  <si>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</si>
  <si>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</si>
  <si>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</si>
  <si>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</si>
  <si>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</si>
  <si>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</si>
  <si>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</si>
  <si>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</si>
  <si>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</si>
  <si>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</si>
  <si>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</si>
  <si>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</si>
  <si>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</si>
  <si>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</si>
  <si>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</si>
  <si>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</si>
  <si>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</si>
  <si>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</si>
  <si>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</si>
  <si>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</si>
  <si>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</si>
  <si>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</si>
  <si>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</si>
  <si>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</si>
  <si>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</si>
  <si>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</si>
  <si>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</si>
  <si>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</si>
  <si>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</si>
  <si>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</si>
  <si>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</si>
  <si>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</si>
  <si>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</si>
  <si>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</si>
  <si>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</si>
  <si>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</si>
  <si>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</si>
  <si>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</si>
  <si>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</si>
  <si>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</si>
  <si>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</si>
  <si>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</si>
  <si>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</si>
  <si>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</si>
  <si>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</si>
  <si>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</si>
  <si>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</si>
  <si>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</si>
  <si>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</si>
  <si>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</si>
  <si>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</si>
  <si>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</si>
  <si>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</si>
  <si>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</si>
  <si>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</si>
  <si>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</si>
  <si>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</si>
  <si>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</si>
  <si>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</si>
  <si>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</si>
  <si>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</si>
  <si>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</si>
  <si>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</si>
  <si>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</si>
  <si>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</si>
  <si>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</si>
  <si>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</si>
  <si>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</si>
  <si>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</si>
  <si>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</si>
  <si>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</si>
  <si>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</si>
  <si>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</si>
  <si>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</si>
  <si>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</si>
  <si>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</si>
  <si>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</si>
  <si>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</si>
  <si>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</si>
  <si>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</si>
  <si>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</si>
  <si>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</si>
  <si>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</si>
  <si>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</si>
  <si>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</si>
  <si>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</si>
  <si>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</si>
  <si>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</si>
  <si>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</si>
  <si>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</si>
  <si>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</si>
  <si>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</si>
  <si>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</si>
  <si>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</si>
  <si>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</si>
  <si>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</si>
  <si>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</si>
  <si>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</si>
  <si>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</si>
  <si>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</si>
  <si>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</si>
  <si>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</si>
  <si>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</si>
  <si>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</si>
  <si>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</si>
  <si>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</si>
  <si>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</si>
  <si>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</si>
  <si>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</si>
  <si>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</si>
  <si>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</si>
  <si>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</si>
  <si>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</si>
  <si>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</si>
  <si>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</si>
  <si>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</si>
  <si>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</si>
  <si>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</si>
  <si>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</si>
  <si>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</si>
  <si>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</si>
  <si>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</si>
  <si>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</si>
  <si>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</si>
  <si>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</si>
  <si>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</si>
  <si>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</si>
  <si>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</si>
  <si>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</si>
  <si>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</si>
  <si>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</si>
  <si>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</si>
  <si>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</si>
  <si>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</si>
  <si>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</si>
  <si>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</si>
  <si>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</si>
  <si>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</si>
  <si>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</si>
  <si>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</si>
  <si>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</si>
  <si>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</si>
  <si>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</si>
  <si>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</si>
  <si>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</si>
  <si>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</si>
  <si>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</si>
  <si>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</si>
  <si>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</si>
  <si>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</si>
  <si>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</si>
  <si>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</si>
  <si>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</si>
  <si>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</si>
  <si>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</si>
  <si>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</si>
  <si>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</si>
  <si>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</si>
  <si>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</si>
  <si>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</si>
  <si>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</si>
  <si>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</si>
  <si>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</si>
  <si>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</si>
  <si>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</si>
  <si>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</si>
  <si>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</si>
  <si>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</si>
  <si>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</si>
  <si>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</si>
  <si>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</si>
  <si>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</si>
  <si>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</si>
  <si>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</si>
  <si>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</si>
  <si>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</si>
  <si>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</si>
  <si>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</si>
  <si>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</si>
  <si>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</si>
  <si>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</si>
  <si>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</si>
  <si>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</si>
  <si>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</si>
  <si>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</si>
  <si>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</si>
  <si>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</si>
  <si>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</si>
  <si>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</si>
  <si>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</si>
  <si>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</si>
  <si>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</si>
  <si>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</si>
  <si>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</si>
  <si>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</si>
  <si>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</si>
  <si>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</si>
  <si>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</si>
  <si>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</si>
  <si>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</si>
  <si>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</si>
  <si>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</si>
  <si>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</si>
  <si>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</si>
  <si>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</si>
  <si>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</si>
  <si>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</si>
  <si>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</si>
  <si>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</si>
  <si>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</si>
  <si>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</si>
  <si>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</si>
  <si>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</si>
  <si>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</si>
  <si>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</si>
  <si>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</si>
  <si>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</si>
  <si>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</si>
  <si>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</si>
  <si>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</si>
  <si>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</si>
  <si>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</si>
  <si>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</si>
  <si>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</si>
  <si>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</si>
  <si>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</si>
  <si>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</si>
  <si>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</si>
  <si>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</si>
  <si>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</si>
  <si>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</si>
  <si>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</si>
  <si>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</si>
  <si>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</si>
  <si>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</si>
  <si>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</si>
  <si>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</si>
  <si>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</si>
  <si>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</si>
  <si>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</si>
  <si>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</si>
  <si>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</si>
  <si>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</si>
  <si>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</si>
  <si>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</si>
  <si>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</si>
  <si>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</si>
  <si>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</si>
  <si>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</si>
  <si>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</si>
  <si>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</si>
  <si>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</si>
  <si>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</si>
  <si>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</si>
  <si>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</si>
  <si>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</si>
  <si>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</si>
  <si>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</si>
  <si>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</si>
  <si>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</si>
  <si>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</si>
  <si>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</si>
  <si>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</si>
  <si>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</si>
  <si>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</si>
  <si>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</si>
  <si>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</si>
  <si>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</si>
  <si>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</si>
  <si>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</si>
  <si>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</si>
  <si>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</si>
  <si>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</si>
  <si>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</si>
  <si>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</si>
  <si>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</si>
  <si>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</si>
  <si>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</si>
  <si>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</si>
  <si>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</si>
  <si>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</si>
  <si>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</si>
  <si>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</si>
  <si>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</si>
  <si>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</si>
  <si>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</si>
  <si>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</si>
  <si>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</si>
  <si>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</si>
  <si>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</si>
  <si>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</si>
  <si>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</si>
  <si>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</si>
  <si>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</si>
  <si>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</si>
  <si>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</si>
  <si>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</si>
  <si>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</si>
  <si>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</si>
  <si>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</si>
  <si>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</si>
  <si>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</si>
  <si>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</si>
  <si>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</si>
  <si>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</si>
  <si>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</si>
  <si>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</si>
  <si>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</si>
  <si>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</si>
  <si>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</si>
  <si>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</si>
  <si>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</si>
  <si>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</si>
  <si>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</si>
  <si>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</si>
  <si>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</si>
  <si>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</si>
  <si>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</si>
  <si>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</si>
  <si>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</si>
  <si>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</si>
  <si>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</si>
  <si>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</si>
  <si>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</si>
  <si>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</si>
  <si>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</si>
  <si>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</si>
  <si>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</si>
  <si>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</si>
  <si>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</si>
  <si>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</si>
  <si>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</si>
  <si>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</si>
  <si>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</si>
  <si>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</si>
  <si>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</si>
  <si>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</si>
  <si>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</si>
  <si>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</si>
  <si>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</si>
  <si>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</si>
  <si>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</si>
  <si>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</si>
  <si>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</si>
  <si>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</si>
  <si>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</si>
  <si>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</si>
  <si>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</si>
  <si>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</si>
  <si>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</si>
  <si>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</si>
  <si>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</si>
  <si>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</si>
  <si>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</si>
  <si>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</si>
  <si>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</si>
  <si>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</si>
  <si>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</si>
  <si>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</si>
  <si>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</si>
  <si>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</si>
  <si>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</si>
  <si>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</si>
  <si>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</si>
  <si>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</si>
  <si>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</si>
  <si>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</si>
  <si>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</si>
  <si>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</si>
  <si>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</si>
  <si>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</si>
  <si>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</si>
  <si>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</si>
  <si>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</si>
  <si>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</si>
  <si>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</si>
  <si>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</si>
  <si>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</si>
  <si>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</si>
  <si>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</si>
  <si>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</si>
  <si>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</si>
  <si>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</si>
  <si>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</si>
  <si>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</si>
  <si>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</si>
  <si>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</si>
  <si>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</si>
  <si>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</si>
  <si>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</si>
  <si>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</si>
  <si>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</si>
  <si>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</si>
  <si>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</si>
  <si>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</si>
  <si>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</si>
  <si>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</si>
  <si>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</si>
  <si>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</si>
  <si>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</si>
  <si>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</si>
  <si>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</si>
  <si>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</si>
  <si>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</si>
  <si>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</si>
  <si>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</si>
  <si>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</si>
  <si>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</si>
  <si>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</si>
  <si>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</si>
  <si>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</si>
  <si>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</si>
  <si>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</si>
  <si>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</si>
  <si>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</si>
  <si>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</si>
  <si>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</si>
  <si>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</si>
  <si>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</si>
  <si>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</si>
  <si>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</si>
  <si>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</si>
  <si>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</si>
  <si>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</si>
  <si>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</si>
  <si>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</si>
  <si>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</si>
  <si>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</si>
  <si>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</si>
  <si>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</si>
  <si>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</si>
  <si>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</si>
  <si>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</si>
  <si>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</si>
  <si>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</si>
  <si>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</si>
  <si>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</si>
  <si>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</si>
  <si>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</si>
  <si>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</si>
  <si>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</si>
  <si>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</si>
  <si>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</si>
  <si>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</si>
  <si>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</si>
  <si>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</si>
  <si>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</si>
  <si>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</si>
  <si>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</si>
  <si>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</si>
  <si>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</si>
  <si>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</si>
  <si>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</si>
  <si>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</si>
  <si>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</si>
  <si>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</si>
  <si>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</si>
  <si>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</si>
  <si>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</si>
  <si>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</si>
  <si>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</si>
  <si>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</si>
  <si>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</si>
  <si>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</si>
  <si>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</si>
  <si>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</si>
  <si>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</si>
  <si>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</si>
  <si>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</si>
  <si>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</si>
  <si>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</si>
  <si>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</si>
  <si>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</si>
  <si>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</si>
  <si>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</si>
  <si>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</si>
  <si>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</si>
  <si>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</si>
  <si>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</si>
  <si>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</si>
  <si>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</si>
  <si>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</si>
  <si>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</si>
  <si>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</si>
  <si>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</si>
  <si>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</si>
  <si>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</si>
  <si>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</si>
  <si>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</si>
  <si>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</si>
  <si>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</si>
  <si>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</si>
  <si>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</si>
  <si>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</si>
  <si>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</si>
  <si>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</si>
  <si>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</si>
  <si>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</si>
  <si>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</si>
  <si>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</si>
  <si>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</si>
  <si>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</si>
  <si>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</si>
  <si>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</si>
  <si>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</si>
  <si>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</si>
  <si>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</si>
  <si>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</si>
  <si>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</si>
  <si>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</si>
  <si>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</si>
  <si>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</si>
  <si>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</si>
  <si>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</si>
  <si>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</si>
  <si>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</si>
  <si>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</si>
  <si>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</si>
  <si>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</si>
  <si>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</si>
  <si>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</si>
  <si>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</si>
  <si>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</si>
  <si>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</si>
  <si>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</si>
  <si>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</si>
  <si>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</si>
  <si>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</si>
  <si>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</si>
  <si>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</si>
  <si>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</si>
  <si>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</si>
  <si>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</si>
  <si>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</si>
  <si>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</si>
  <si>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</si>
  <si>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</si>
  <si>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</si>
  <si>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</si>
  <si>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</si>
  <si>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</si>
  <si>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</si>
  <si>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</si>
  <si>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</si>
  <si>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</si>
  <si>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</si>
  <si>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</si>
  <si>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</si>
  <si>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</si>
  <si>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</si>
  <si>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</si>
  <si>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</si>
  <si>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</si>
  <si>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</si>
  <si>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</si>
  <si>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</si>
  <si>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</si>
  <si>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</si>
  <si>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</si>
  <si>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</si>
  <si>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</si>
  <si>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</si>
  <si>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</si>
  <si>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</si>
  <si>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</si>
  <si>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</si>
  <si>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</si>
  <si>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</si>
  <si>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</si>
  <si>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</si>
  <si>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</si>
  <si>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</si>
  <si>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</si>
  <si>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</si>
  <si>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</si>
  <si>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</si>
  <si>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</si>
  <si>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</si>
  <si>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</si>
  <si>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</si>
  <si>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</si>
  <si>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</si>
  <si>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</si>
  <si>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</si>
  <si>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</si>
  <si>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</si>
  <si>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</si>
  <si>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</si>
  <si>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</si>
  <si>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</si>
  <si>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</si>
  <si>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</si>
  <si>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</si>
  <si>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</si>
  <si>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</si>
  <si>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</si>
  <si>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</si>
  <si>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</si>
  <si>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</si>
  <si>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</si>
  <si>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</si>
  <si>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</si>
  <si>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</si>
  <si>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</si>
  <si>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</si>
  <si>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</si>
  <si>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</si>
  <si>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</si>
  <si>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</si>
  <si>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</si>
  <si>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</si>
  <si>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</si>
  <si>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</si>
  <si>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</si>
  <si>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</si>
  <si>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</si>
  <si>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</si>
  <si>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</si>
  <si>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</si>
  <si>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</si>
  <si>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</si>
  <si>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</si>
  <si>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</si>
  <si>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</si>
  <si>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</si>
  <si>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</si>
  <si>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</si>
  <si>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</si>
  <si>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</si>
  <si>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</si>
  <si>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</si>
  <si>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</si>
  <si>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</si>
  <si>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</si>
  <si>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</si>
  <si>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</si>
  <si>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</si>
  <si>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</si>
  <si>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</si>
  <si>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</si>
  <si>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</si>
  <si>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</si>
  <si>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</si>
  <si>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</si>
  <si>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</si>
  <si>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</si>
  <si>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</si>
  <si>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</si>
  <si>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</si>
  <si>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</si>
  <si>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</si>
  <si>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</si>
  <si>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</si>
  <si>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</si>
  <si>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</si>
  <si>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</si>
  <si>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</si>
  <si>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</si>
  <si>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</si>
  <si>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</si>
  <si>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</si>
  <si>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</si>
  <si>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</si>
  <si>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</si>
  <si>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</si>
  <si>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</si>
  <si>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</si>
  <si>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</si>
  <si>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</si>
  <si>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</si>
  <si>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</si>
  <si>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</si>
  <si>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</si>
  <si>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</si>
  <si>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</si>
  <si>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</si>
  <si>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</si>
  <si>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</si>
  <si>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</si>
  <si>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</si>
  <si>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</si>
  <si>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</si>
  <si>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</si>
  <si>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</si>
  <si>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</si>
  <si>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</si>
  <si>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</si>
  <si>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</si>
  <si>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</si>
  <si>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</si>
  <si>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</si>
  <si>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</si>
  <si>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</si>
  <si>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</si>
  <si>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</si>
  <si>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</si>
  <si>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</si>
  <si>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</si>
  <si>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</si>
  <si>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</si>
  <si>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</si>
  <si>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</si>
  <si>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</si>
  <si>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</si>
  <si>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</si>
  <si>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</si>
  <si>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</si>
  <si>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</si>
  <si>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</si>
  <si>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</si>
  <si>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</si>
  <si>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</si>
  <si>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</si>
  <si>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</si>
  <si>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</si>
  <si>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</si>
  <si>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</si>
  <si>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</si>
  <si>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</si>
  <si>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</si>
  <si>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</si>
  <si>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</si>
  <si>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</si>
  <si>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</si>
  <si>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</si>
  <si>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</si>
  <si>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</si>
  <si>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</si>
  <si>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</si>
  <si>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</si>
  <si>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</si>
  <si>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</si>
  <si>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</si>
  <si>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</si>
  <si>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</si>
  <si>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</si>
  <si>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</si>
  <si>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</si>
  <si>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</si>
  <si>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</si>
  <si>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</si>
  <si>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</si>
  <si>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</si>
  <si>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</si>
  <si>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</si>
  <si>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</si>
  <si>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</si>
  <si>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</si>
  <si>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</si>
  <si>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</si>
  <si>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</si>
  <si>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</si>
  <si>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</si>
  <si>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</si>
  <si>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</si>
  <si>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</si>
  <si>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</si>
  <si>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</si>
  <si>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</si>
  <si>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</si>
  <si>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</si>
  <si>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</si>
  <si>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</si>
  <si>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</si>
  <si>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</si>
  <si>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</si>
  <si>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</si>
  <si>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</si>
  <si>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</si>
  <si>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</si>
  <si>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</si>
  <si>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</si>
  <si>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</si>
  <si>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</si>
  <si>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</si>
  <si>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</si>
  <si>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</si>
  <si>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</si>
  <si>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</si>
  <si>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</si>
  <si>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</si>
  <si>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</si>
  <si>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</si>
  <si>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</si>
  <si>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</si>
  <si>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</si>
  <si>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</si>
  <si>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</si>
  <si>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</si>
  <si>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</si>
  <si>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</si>
  <si>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</si>
  <si>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</si>
  <si>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</si>
  <si>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</si>
  <si>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</si>
  <si>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</si>
  <si>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</si>
  <si>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</si>
  <si>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</si>
  <si>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</si>
  <si>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</si>
  <si>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</si>
  <si>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</si>
  <si>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</si>
  <si>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</si>
  <si>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</si>
  <si>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</si>
  <si>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</si>
  <si>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</si>
  <si>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</si>
  <si>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</si>
  <si>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</si>
  <si>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</si>
  <si>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</si>
  <si>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</si>
  <si>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</si>
  <si>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</si>
  <si>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</si>
  <si>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</si>
  <si>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</si>
  <si>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</si>
  <si>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</si>
  <si>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</si>
  <si>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</si>
  <si>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</si>
  <si>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</si>
  <si>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</si>
  <si>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</si>
  <si>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</si>
  <si>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</si>
  <si>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</si>
  <si>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</si>
  <si>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</si>
  <si>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</si>
  <si>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</si>
  <si>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</si>
  <si>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</si>
  <si>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</si>
  <si>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</si>
  <si>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</si>
  <si>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</si>
  <si>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</si>
  <si>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</si>
  <si>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</si>
  <si>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</si>
  <si>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</si>
  <si>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</si>
  <si>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</si>
  <si>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</si>
  <si>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</si>
  <si>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</si>
  <si>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</si>
  <si>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</si>
  <si>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</si>
  <si>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</si>
  <si>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</si>
  <si>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</si>
  <si>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</si>
  <si>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</si>
  <si>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</si>
  <si>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</si>
  <si>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</si>
  <si>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</si>
  <si>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</si>
  <si>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</si>
  <si>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</si>
  <si>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</si>
  <si>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</si>
  <si>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</si>
  <si>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</si>
  <si>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</si>
  <si>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</si>
  <si>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</si>
  <si>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</si>
  <si>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</si>
  <si>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</si>
  <si>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</si>
  <si>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</si>
  <si>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</si>
  <si>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</si>
  <si>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</si>
  <si>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</si>
  <si>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</si>
  <si>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</si>
  <si>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</si>
  <si>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</si>
  <si>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</si>
  <si>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</si>
  <si>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</si>
  <si>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</si>
  <si>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</si>
  <si>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</si>
  <si>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</si>
  <si>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</si>
  <si>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</si>
  <si>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</si>
  <si>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</si>
  <si>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</si>
  <si>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</si>
  <si>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</si>
  <si>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</si>
  <si>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</si>
  <si>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</si>
  <si>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</si>
  <si>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</si>
  <si>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</si>
  <si>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</si>
  <si>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</si>
  <si>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</si>
  <si>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</si>
  <si>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</si>
  <si>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</si>
  <si>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</si>
  <si>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</si>
  <si>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</si>
  <si>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</si>
  <si>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</si>
  <si>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</si>
  <si>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</si>
  <si>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</si>
  <si>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</si>
  <si>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</si>
  <si>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</si>
  <si>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</si>
  <si>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</si>
  <si>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</si>
  <si>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</si>
  <si>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</si>
  <si>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</si>
  <si>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</si>
  <si>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</si>
  <si>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</si>
  <si>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</si>
  <si>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</si>
  <si>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</si>
  <si>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</si>
  <si>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</si>
  <si>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</si>
  <si>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</si>
  <si>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</si>
  <si>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</si>
  <si>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</si>
  <si>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</si>
  <si>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</si>
  <si>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</si>
  <si>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</si>
  <si>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</si>
  <si>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</si>
  <si>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</si>
  <si>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</si>
  <si>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</si>
  <si>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</si>
  <si>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</si>
  <si>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</si>
  <si>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</si>
  <si>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</si>
  <si>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</si>
  <si>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</si>
  <si>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</si>
  <si>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</si>
  <si>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</si>
  <si>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</si>
  <si>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</si>
  <si>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</si>
  <si>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</si>
  <si>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</si>
  <si>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</si>
  <si>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</si>
  <si>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</si>
  <si>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</si>
  <si>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</si>
  <si>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</si>
  <si>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</si>
  <si>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</si>
  <si>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</si>
  <si>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</si>
  <si>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</si>
  <si>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</si>
  <si>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</si>
  <si>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</si>
  <si>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</si>
  <si>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</si>
  <si>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</si>
  <si>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</si>
  <si>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</si>
  <si>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</si>
  <si>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</si>
  <si>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</si>
  <si>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</si>
  <si>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</si>
  <si>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</si>
  <si>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</si>
  <si>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</si>
  <si>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</si>
  <si>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</si>
  <si>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</si>
  <si>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</si>
  <si>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</si>
  <si>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</si>
  <si>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</si>
  <si>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</si>
  <si>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</si>
  <si>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</si>
  <si>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</si>
  <si>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</si>
  <si>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</si>
  <si>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</si>
  <si>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</si>
  <si>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</si>
  <si>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</si>
  <si>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</si>
  <si>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</si>
  <si>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</si>
  <si>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</si>
  <si>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</si>
  <si>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</si>
  <si>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</si>
  <si>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</si>
  <si>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</si>
  <si>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</si>
  <si>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</si>
  <si>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</si>
  <si>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</si>
  <si>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</si>
  <si>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</si>
  <si>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</si>
  <si>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</si>
  <si>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</si>
  <si>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</si>
  <si>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</si>
  <si>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</si>
  <si>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</si>
  <si>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</si>
  <si>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</si>
  <si>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</si>
  <si>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</si>
  <si>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</si>
  <si>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</si>
  <si>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</si>
  <si>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</si>
  <si>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</si>
  <si>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</si>
  <si>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</si>
  <si>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</si>
  <si>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</si>
  <si>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</si>
  <si>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</si>
  <si>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</si>
  <si>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</si>
  <si>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</si>
  <si>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</si>
  <si>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</si>
  <si>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</si>
  <si>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</si>
  <si>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</si>
  <si>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</si>
  <si>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</si>
  <si>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</si>
  <si>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</si>
  <si>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</si>
  <si>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</si>
  <si>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</si>
  <si>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</si>
  <si>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</si>
  <si>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</si>
  <si>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</si>
  <si>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</si>
  <si>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</si>
  <si>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</si>
  <si>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</si>
  <si>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</si>
  <si>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</si>
  <si>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</si>
  <si>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</si>
  <si>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</si>
  <si>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</si>
  <si>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</si>
  <si>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</si>
  <si>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</si>
  <si>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</si>
  <si>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</si>
  <si>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</si>
  <si>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</si>
  <si>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</si>
  <si>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</si>
  <si>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</si>
  <si>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</si>
  <si>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</si>
  <si>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</si>
  <si>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</si>
  <si>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</si>
  <si>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</si>
  <si>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</si>
  <si>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</si>
  <si>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</si>
  <si>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</si>
  <si>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</si>
  <si>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</si>
  <si>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</si>
  <si>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</si>
  <si>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</si>
  <si>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</si>
  <si>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</si>
  <si>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</si>
  <si>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</si>
  <si>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</si>
  <si>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</si>
  <si>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</si>
  <si>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</si>
  <si>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</si>
  <si>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</si>
  <si>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</si>
  <si>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</si>
  <si>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</si>
  <si>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</si>
  <si>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</si>
  <si>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</si>
  <si>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</si>
  <si>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</si>
  <si>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</si>
  <si>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</si>
  <si>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</si>
  <si>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</si>
  <si>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</si>
  <si>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</si>
  <si>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</si>
  <si>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</si>
  <si>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</si>
  <si>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</si>
  <si>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</si>
  <si>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</si>
  <si>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</si>
  <si>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</si>
  <si>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</si>
  <si>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</si>
  <si>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</si>
  <si>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</si>
  <si>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</si>
  <si>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</si>
  <si>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</si>
  <si>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</si>
  <si>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</si>
  <si>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</si>
  <si>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</si>
  <si>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</si>
  <si>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</si>
  <si>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</si>
  <si>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</si>
  <si>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</si>
  <si>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</si>
  <si>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</si>
  <si>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</si>
  <si>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</si>
  <si>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</si>
  <si>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</si>
  <si>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</si>
  <si>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</si>
  <si>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</si>
  <si>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</si>
  <si>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</si>
  <si>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</si>
  <si>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</si>
  <si>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</si>
  <si>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</si>
  <si>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</si>
  <si>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</si>
  <si>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</si>
  <si>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</si>
  <si>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</si>
  <si>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</si>
  <si>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</si>
  <si>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</si>
  <si>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</si>
  <si>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</si>
  <si>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</si>
  <si>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</si>
  <si>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</si>
  <si>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</si>
  <si>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</si>
  <si>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</si>
  <si>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</si>
  <si>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</si>
  <si>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</si>
  <si>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</si>
  <si>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</si>
  <si>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</si>
  <si>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</si>
  <si>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</si>
  <si>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</si>
  <si>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</si>
  <si>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</si>
  <si>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</si>
  <si>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</si>
  <si>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</si>
  <si>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</si>
  <si>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</si>
  <si>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</si>
  <si>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</si>
  <si>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</si>
  <si>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</si>
  <si>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</si>
  <si>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</si>
  <si>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</si>
  <si>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</si>
  <si>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</si>
  <si>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</si>
  <si>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</si>
  <si>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</si>
  <si>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</si>
  <si>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</si>
  <si>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</si>
  <si>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</si>
  <si>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</si>
  <si>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</si>
  <si>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</si>
  <si>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</si>
  <si>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</si>
  <si>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</si>
  <si>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</si>
  <si>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</si>
  <si>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</si>
  <si>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</si>
  <si>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</si>
  <si>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</si>
  <si>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</si>
  <si>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</si>
  <si>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</si>
  <si>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</si>
  <si>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</si>
  <si>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</si>
  <si>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</si>
  <si>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</si>
  <si>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</si>
  <si>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</si>
  <si>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</si>
  <si>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</si>
  <si>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</si>
  <si>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</si>
  <si>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</si>
  <si>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</si>
  <si>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</si>
  <si>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</si>
  <si>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</si>
  <si>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</si>
  <si>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</si>
  <si>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</si>
  <si>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</si>
  <si>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</si>
  <si>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</si>
  <si>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</si>
  <si>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</si>
  <si>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</si>
  <si>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</si>
  <si>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</si>
  <si>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</si>
  <si>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</si>
  <si>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</si>
  <si>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</si>
  <si>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</si>
  <si>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</si>
  <si>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</si>
  <si>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</si>
  <si>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</si>
  <si>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</si>
  <si>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</si>
  <si>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</si>
  <si>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</si>
  <si>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</si>
  <si>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</si>
  <si>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</si>
  <si>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</si>
  <si>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</si>
  <si>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</si>
  <si>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</si>
  <si>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</si>
  <si>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</si>
  <si>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</si>
  <si>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</si>
  <si>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</si>
  <si>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</si>
  <si>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</si>
  <si>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</si>
  <si>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</si>
  <si>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</si>
  <si>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</si>
  <si>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</si>
  <si>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</si>
  <si>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</si>
  <si>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</si>
  <si>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</si>
  <si>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</si>
  <si>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</si>
  <si>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</si>
  <si>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</si>
  <si>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</si>
  <si>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</si>
  <si>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</si>
  <si>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</si>
  <si>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</si>
  <si>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</si>
  <si>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</si>
  <si>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</si>
  <si>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</si>
  <si>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</si>
  <si>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</si>
  <si>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</si>
  <si>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</si>
  <si>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</si>
  <si>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</si>
  <si>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</si>
  <si>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</si>
  <si>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</si>
  <si>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</si>
  <si>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</si>
  <si>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</si>
  <si>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</si>
  <si>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</si>
  <si>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</si>
  <si>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</si>
  <si>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</si>
  <si>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</si>
  <si>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</si>
  <si>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</si>
  <si>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</si>
  <si>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</si>
  <si>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</si>
  <si>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</si>
  <si>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</si>
  <si>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</si>
  <si>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</si>
  <si>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</si>
  <si>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</si>
  <si>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</si>
  <si>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</si>
  <si>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</si>
  <si>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</si>
  <si>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</si>
  <si>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</si>
  <si>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</si>
  <si>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</si>
  <si>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</si>
  <si>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</si>
  <si>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</si>
  <si>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</si>
  <si>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</si>
  <si>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</si>
  <si>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</si>
  <si>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</si>
  <si>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</si>
  <si>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</si>
  <si>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</si>
  <si>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</si>
  <si>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</si>
  <si>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</si>
  <si>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</si>
  <si>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</si>
  <si>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</si>
  <si>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</si>
  <si>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</si>
  <si>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</si>
  <si>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</si>
  <si>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</si>
  <si>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</si>
  <si>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</si>
  <si>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</si>
  <si>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</si>
  <si>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</si>
  <si>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</si>
  <si>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</si>
  <si>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</si>
  <si>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</si>
  <si>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</si>
  <si>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</si>
  <si>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</si>
  <si>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</si>
  <si>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</si>
  <si>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</si>
  <si>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</si>
  <si>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</si>
  <si>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</si>
  <si>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</si>
  <si>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</si>
  <si>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</si>
  <si>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</si>
  <si>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</si>
  <si>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</si>
  <si>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</si>
  <si>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</si>
  <si>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</si>
  <si>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</si>
  <si>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</si>
  <si>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</si>
  <si>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</si>
  <si>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</si>
  <si>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</si>
  <si>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</si>
  <si>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</si>
  <si>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</si>
  <si>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</si>
  <si>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</si>
  <si>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</si>
  <si>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</si>
  <si>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</si>
  <si>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</si>
  <si>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</si>
  <si>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</si>
  <si>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</si>
  <si>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</si>
  <si>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</si>
  <si>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</si>
  <si>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</si>
  <si>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</si>
  <si>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</si>
  <si>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</si>
  <si>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</si>
  <si>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</si>
  <si>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</si>
  <si>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</si>
  <si>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</si>
  <si>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</si>
  <si>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</si>
  <si>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</si>
  <si>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</si>
  <si>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</si>
  <si>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</si>
  <si>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</si>
  <si>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</si>
  <si>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</si>
  <si>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</si>
  <si>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</si>
  <si>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</si>
  <si>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</si>
  <si>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</si>
  <si>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</si>
  <si>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</si>
  <si>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</si>
  <si>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</si>
  <si>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</si>
  <si>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</si>
  <si>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</si>
  <si>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</si>
  <si>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</si>
  <si>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</si>
  <si>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</si>
  <si>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</si>
  <si>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</si>
  <si>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</si>
  <si>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</si>
  <si>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</si>
  <si>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</si>
  <si>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</si>
  <si>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</si>
  <si>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</si>
  <si>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</si>
  <si>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</si>
  <si>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</si>
  <si>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</si>
  <si>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</si>
  <si>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</si>
  <si>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</si>
  <si>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</si>
  <si>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</si>
  <si>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</si>
  <si>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</si>
  <si>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</si>
  <si>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</si>
  <si>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</si>
  <si>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</si>
  <si>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</si>
  <si>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</si>
  <si>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</si>
  <si>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</si>
  <si>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</si>
  <si>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</si>
  <si>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</si>
  <si>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</si>
  <si>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</si>
  <si>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</si>
  <si>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</si>
  <si>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</si>
  <si>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</si>
  <si>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</si>
  <si>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</si>
  <si>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</si>
  <si>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</si>
  <si>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</si>
  <si>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</si>
  <si>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</si>
  <si>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</si>
  <si>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</si>
  <si>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</si>
  <si>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</si>
  <si>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</si>
  <si>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</si>
  <si>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</si>
  <si>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</si>
  <si>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</si>
  <si>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</si>
  <si>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</si>
  <si>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</si>
  <si>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</si>
  <si>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</si>
  <si>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</si>
  <si>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</si>
  <si>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</si>
  <si>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</si>
  <si>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</si>
  <si>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</si>
  <si>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</si>
  <si>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</si>
  <si>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</si>
  <si>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</si>
  <si>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</si>
  <si>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</si>
  <si>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</si>
  <si>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</si>
  <si>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</si>
  <si>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</si>
  <si>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</si>
  <si>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</si>
  <si>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</si>
  <si>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</si>
  <si>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</si>
  <si>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</si>
  <si>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</si>
  <si>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</si>
  <si>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</si>
  <si>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</si>
  <si>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</si>
  <si>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</si>
  <si>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</si>
  <si>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</si>
  <si>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</si>
  <si>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</si>
  <si>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</si>
  <si>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</si>
  <si>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</si>
  <si>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</si>
  <si>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</si>
  <si>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</si>
  <si>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</si>
  <si>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</si>
  <si>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</si>
  <si>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</si>
  <si>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</si>
  <si>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</si>
  <si>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</si>
  <si>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</si>
  <si>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</si>
  <si>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</si>
  <si>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</si>
  <si>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</si>
  <si>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</si>
  <si>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</si>
  <si>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</si>
  <si>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</si>
  <si>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</si>
  <si>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</si>
  <si>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</si>
  <si>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</si>
  <si>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</si>
  <si>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</si>
  <si>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</si>
  <si>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</si>
  <si>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</si>
  <si>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</si>
  <si>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</si>
  <si>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</si>
  <si>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</si>
  <si>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</si>
  <si>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</si>
  <si>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</si>
  <si>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</si>
  <si>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</si>
  <si>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</si>
  <si>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</si>
  <si>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</si>
  <si>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</si>
  <si>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</si>
  <si>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</si>
  <si>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</si>
  <si>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</si>
  <si>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</si>
  <si>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</si>
  <si>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</si>
  <si>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</si>
  <si>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</si>
  <si>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</si>
  <si>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</si>
  <si>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</si>
  <si>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</si>
  <si>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</si>
  <si>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</si>
  <si>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</si>
  <si>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</si>
  <si>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</si>
  <si>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</si>
  <si>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</si>
  <si>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</si>
  <si>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</si>
  <si>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</si>
  <si>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</si>
  <si>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</si>
  <si>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</si>
  <si>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</si>
  <si>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</si>
  <si>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</si>
  <si>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</si>
  <si>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</si>
  <si>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</si>
  <si>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</si>
  <si>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</si>
  <si>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</si>
  <si>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</si>
  <si>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</si>
  <si>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</si>
  <si>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</si>
  <si>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</si>
  <si>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</si>
  <si>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</si>
  <si>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</si>
  <si>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</si>
  <si>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</si>
  <si>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</si>
  <si>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</si>
  <si>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</si>
  <si>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</si>
  <si>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</si>
  <si>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</si>
  <si>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</si>
  <si>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</si>
  <si>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</si>
  <si>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</si>
  <si>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</si>
  <si>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</si>
  <si>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</si>
  <si>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</si>
  <si>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</si>
  <si>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</si>
  <si>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</si>
  <si>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</si>
  <si>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</si>
  <si>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</si>
  <si>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</si>
  <si>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</si>
  <si>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</si>
  <si>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</si>
  <si>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</si>
  <si>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</si>
  <si>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</si>
  <si>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</si>
  <si>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</si>
  <si>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</si>
  <si>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</si>
  <si>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</si>
  <si>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</si>
  <si>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</si>
  <si>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</si>
  <si>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</si>
  <si>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</si>
  <si>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</si>
  <si>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</si>
  <si>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</si>
  <si>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</si>
  <si>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</si>
  <si>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</si>
  <si>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</si>
  <si>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</si>
  <si>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</si>
  <si>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</si>
  <si>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</si>
  <si>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</si>
  <si>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</si>
  <si>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</si>
  <si>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</si>
  <si>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</si>
  <si>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</si>
  <si>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</si>
  <si>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</si>
  <si>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</si>
  <si>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</si>
  <si>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</si>
  <si>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</si>
  <si>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</si>
  <si>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</si>
  <si>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</si>
  <si>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</si>
  <si>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</si>
  <si>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</si>
  <si>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</si>
  <si>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</si>
  <si>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</si>
  <si>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</si>
  <si>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</si>
  <si>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</si>
  <si>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</si>
  <si>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</si>
  <si>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</si>
  <si>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</si>
  <si>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</si>
  <si>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</si>
  <si>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</si>
  <si>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</si>
  <si>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</si>
  <si>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</si>
  <si>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</si>
  <si>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</si>
  <si>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</si>
  <si>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</si>
  <si>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</si>
  <si>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</si>
  <si>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</si>
  <si>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</si>
  <si>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</si>
  <si>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</si>
  <si>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</si>
  <si>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</si>
  <si>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</si>
  <si>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</si>
  <si>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</si>
  <si>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</si>
  <si>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</si>
  <si>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</si>
  <si>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</si>
  <si>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</si>
  <si>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</si>
  <si>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</si>
  <si>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</si>
  <si>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</si>
  <si>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</si>
  <si>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</si>
  <si>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</si>
  <si>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</si>
  <si>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</si>
  <si>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</si>
  <si>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</si>
  <si>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</si>
  <si>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</si>
  <si>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</si>
  <si>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</si>
  <si>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</si>
  <si>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</si>
  <si>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</si>
  <si>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</si>
  <si>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</si>
  <si>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</si>
  <si>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</si>
  <si>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</si>
  <si>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</si>
  <si>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</si>
  <si>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</si>
  <si>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</si>
  <si>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</si>
  <si>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</si>
  <si>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</si>
  <si>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</si>
  <si>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</si>
  <si>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</si>
  <si>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</si>
  <si>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</si>
  <si>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</si>
  <si>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</si>
  <si>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</si>
  <si>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</si>
  <si>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</si>
  <si>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</si>
  <si>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</si>
  <si>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</si>
  <si>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</si>
  <si>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</si>
  <si>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</si>
  <si>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</si>
  <si>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</si>
  <si>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</si>
  <si>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</si>
  <si>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</si>
  <si>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</si>
  <si>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</si>
  <si>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</si>
  <si>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</si>
  <si>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</si>
  <si>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</si>
  <si>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</si>
  <si>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</si>
  <si>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</si>
  <si>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</si>
  <si>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</si>
  <si>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</si>
  <si>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</si>
  <si>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</si>
  <si>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</si>
  <si>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</si>
  <si>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</si>
  <si>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</si>
  <si>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</si>
  <si>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</si>
  <si>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</si>
  <si>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</si>
  <si>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</si>
  <si>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</si>
  <si>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</si>
  <si>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</si>
  <si>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</si>
  <si>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</si>
  <si>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</si>
  <si>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</si>
  <si>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</si>
  <si>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</si>
  <si>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</si>
  <si>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</si>
  <si>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</si>
  <si>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</si>
  <si>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</si>
  <si>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</si>
  <si>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</si>
  <si>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</si>
  <si>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</si>
  <si>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</si>
  <si>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</si>
  <si>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</si>
  <si>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</si>
  <si>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</si>
  <si>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</si>
  <si>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</si>
  <si>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</si>
  <si>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</si>
  <si>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</si>
  <si>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</si>
  <si>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</si>
  <si>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</si>
  <si>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</si>
  <si>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</si>
  <si>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</si>
  <si>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</si>
  <si>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</si>
  <si>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</si>
  <si>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</si>
  <si>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</si>
  <si>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</si>
  <si>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</si>
  <si>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</si>
  <si>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</si>
  <si>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</si>
  <si>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</si>
  <si>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</si>
  <si>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</si>
  <si>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</si>
  <si>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</si>
  <si>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</si>
  <si>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</si>
  <si>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</si>
  <si>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</si>
  <si>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</si>
  <si>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</si>
  <si>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</si>
  <si>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</si>
  <si>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</si>
  <si>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</si>
  <si>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</si>
  <si>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</si>
  <si>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</si>
  <si>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</si>
  <si>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</si>
  <si>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</si>
  <si>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</si>
  <si>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</si>
  <si>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</si>
  <si>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</si>
  <si>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</si>
  <si>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</si>
  <si>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</si>
  <si>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</si>
  <si>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</si>
  <si>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</si>
  <si>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</si>
  <si>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</si>
  <si>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</si>
  <si>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</si>
  <si>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</si>
  <si>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</si>
  <si>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</si>
  <si>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</si>
  <si>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</si>
  <si>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</si>
  <si>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</si>
  <si>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</si>
  <si>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</si>
  <si>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</si>
  <si>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</si>
  <si>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</si>
  <si>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</si>
  <si>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</si>
  <si>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</si>
  <si>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</si>
  <si>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</si>
  <si>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</si>
  <si>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</si>
  <si>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</si>
  <si>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</si>
  <si>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</si>
  <si>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</si>
  <si>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</si>
  <si>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</si>
  <si>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</si>
  <si>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</si>
  <si>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</si>
  <si>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</si>
  <si>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</si>
  <si>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</si>
  <si>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</si>
  <si>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</si>
  <si>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</si>
  <si>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</si>
  <si>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</si>
  <si>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</si>
  <si>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</si>
  <si>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</si>
  <si>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</si>
  <si>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</si>
  <si>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</si>
  <si>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</si>
  <si>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</si>
  <si>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</si>
  <si>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</si>
  <si>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</si>
  <si>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</si>
  <si>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</si>
  <si>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</si>
  <si>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</si>
  <si>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</si>
  <si>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</si>
  <si>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</si>
  <si>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</si>
  <si>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</si>
  <si>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</si>
  <si>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</si>
  <si>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</si>
  <si>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</si>
  <si>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</si>
  <si>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</si>
  <si>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</si>
  <si>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</si>
  <si>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</si>
  <si>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</si>
  <si>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</si>
  <si>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</si>
  <si>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</si>
  <si>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</si>
  <si>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</si>
  <si>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</si>
  <si>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</si>
  <si>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</si>
  <si>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</si>
  <si>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</si>
  <si>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</si>
  <si>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</si>
  <si>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</si>
  <si>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</si>
  <si>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</si>
  <si>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</si>
  <si>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</si>
  <si>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</si>
  <si>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</si>
  <si>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</si>
  <si>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</si>
  <si>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</si>
  <si>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</si>
  <si>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</si>
  <si>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</si>
  <si>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</si>
  <si>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</si>
  <si>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</si>
  <si>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</si>
  <si>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</si>
  <si>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</si>
  <si>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</si>
  <si>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</si>
  <si>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</si>
  <si>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</si>
  <si>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</si>
  <si>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</si>
  <si>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</si>
  <si>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</si>
  <si>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</si>
  <si>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</si>
  <si>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</si>
  <si>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</si>
  <si>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</si>
  <si>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</si>
  <si>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</si>
  <si>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</si>
  <si>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</si>
  <si>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</si>
  <si>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</si>
  <si>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</si>
  <si>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</si>
  <si>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</si>
  <si>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</si>
  <si>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</si>
  <si>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</si>
  <si>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</si>
  <si>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</si>
  <si>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</si>
  <si>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</si>
  <si>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</si>
  <si>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</si>
  <si>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</si>
  <si>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</si>
  <si>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</si>
  <si>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</si>
  <si>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</si>
  <si>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</si>
  <si>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</si>
  <si>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</si>
  <si>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</si>
  <si>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</si>
  <si>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</si>
  <si>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</si>
  <si>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</si>
  <si>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</si>
  <si>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</si>
  <si>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</si>
  <si>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</si>
  <si>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</si>
  <si>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</si>
  <si>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</si>
  <si>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</si>
  <si>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</si>
  <si>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</si>
  <si>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</si>
  <si>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</si>
  <si>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</si>
  <si>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</si>
  <si>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</si>
  <si>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</si>
  <si>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</si>
  <si>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</si>
  <si>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</si>
  <si>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</si>
  <si>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</si>
  <si>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</si>
  <si>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</si>
  <si>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</si>
  <si>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</si>
  <si>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</si>
  <si>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</si>
  <si>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</si>
  <si>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</si>
  <si>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</si>
  <si>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</si>
  <si>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</si>
  <si>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</si>
  <si>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</si>
  <si>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</si>
  <si>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</si>
  <si>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</si>
  <si>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</si>
  <si>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</si>
  <si>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</si>
  <si>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</si>
  <si>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</si>
  <si>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</si>
  <si>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</si>
  <si>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</si>
  <si>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</si>
  <si>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</si>
  <si>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</si>
  <si>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</si>
  <si>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</si>
  <si>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</si>
  <si>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</si>
  <si>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</si>
  <si>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</si>
  <si>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</si>
  <si>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</si>
  <si>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</si>
  <si>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</si>
  <si>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</si>
  <si>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</si>
  <si>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</si>
  <si>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</si>
  <si>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</si>
  <si>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</si>
  <si>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</si>
  <si>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</si>
  <si>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</si>
  <si>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</si>
  <si>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</si>
  <si>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</si>
  <si>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</si>
  <si>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</si>
  <si>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</si>
  <si>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</si>
  <si>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</si>
  <si>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</si>
  <si>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</si>
  <si>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</si>
  <si>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</si>
  <si>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</si>
  <si>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</si>
  <si>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</si>
  <si>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</si>
  <si>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</si>
  <si>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</si>
  <si>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</si>
  <si>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</si>
  <si>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</si>
  <si>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</si>
  <si>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</si>
  <si>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</si>
  <si>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</si>
  <si>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</si>
  <si>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</si>
  <si>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</si>
  <si>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</si>
  <si>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</si>
  <si>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</si>
  <si>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</si>
  <si>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</si>
  <si>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</si>
  <si>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</si>
  <si>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</si>
  <si>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</si>
  <si>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</si>
  <si>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</si>
  <si>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</si>
  <si>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</si>
  <si>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</si>
  <si>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</si>
  <si>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</si>
  <si>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</si>
  <si>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</si>
  <si>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</si>
  <si>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</si>
  <si>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</si>
  <si>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</si>
  <si>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</si>
  <si>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</si>
  <si>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</si>
  <si>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</si>
  <si>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</si>
  <si>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</si>
  <si>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</si>
  <si>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</si>
  <si>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</si>
  <si>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</si>
  <si>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</si>
  <si>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</si>
  <si>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</si>
  <si>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</si>
  <si>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</si>
  <si>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</si>
  <si>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</si>
  <si>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</si>
  <si>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</si>
  <si>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</si>
  <si>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</si>
  <si>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</si>
  <si>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</si>
  <si>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</si>
  <si>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</si>
  <si>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</si>
  <si>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</si>
  <si>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</si>
  <si>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</si>
  <si>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</si>
  <si>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</si>
  <si>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</si>
  <si>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</si>
  <si>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</si>
  <si>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</si>
  <si>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</si>
  <si>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</si>
  <si>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</si>
  <si>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</si>
  <si>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</si>
  <si>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</si>
  <si>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</si>
  <si>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</si>
  <si>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</si>
  <si>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</si>
  <si>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</si>
  <si>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</si>
  <si>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</si>
  <si>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</si>
  <si>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</si>
  <si>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</si>
  <si>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</si>
  <si>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</si>
  <si>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</si>
  <si>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</si>
  <si>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</si>
  <si>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</si>
  <si>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</si>
  <si>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</si>
  <si>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</si>
  <si>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</si>
  <si>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</si>
  <si>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</si>
  <si>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</si>
  <si>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</si>
  <si>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</si>
  <si>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</si>
  <si>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</si>
  <si>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</si>
  <si>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</si>
  <si>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</si>
  <si>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</si>
  <si>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</si>
  <si>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</si>
  <si>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</si>
  <si>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</si>
  <si>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</si>
  <si>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</si>
  <si>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</si>
  <si>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</si>
  <si>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</si>
  <si>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</si>
  <si>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</si>
  <si>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</si>
  <si>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</si>
  <si>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</si>
  <si>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</si>
  <si>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</si>
  <si>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</si>
  <si>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</si>
  <si>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</si>
  <si>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</si>
  <si>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</si>
  <si>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</si>
  <si>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</si>
  <si>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</si>
  <si>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</si>
  <si>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</si>
  <si>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</si>
  <si>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</si>
  <si>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</si>
  <si>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</si>
  <si>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</si>
  <si>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</si>
  <si>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</si>
  <si>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</si>
  <si>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</si>
  <si>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</si>
  <si>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</si>
  <si>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</si>
  <si>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</si>
  <si>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</si>
  <si>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</si>
  <si>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</si>
  <si>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</si>
  <si>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</si>
  <si>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</si>
  <si>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</si>
  <si>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</si>
  <si>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</si>
  <si>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</si>
  <si>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</si>
  <si>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</si>
  <si>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</si>
  <si>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</si>
  <si>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</si>
  <si>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</si>
  <si>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</si>
  <si>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</si>
  <si>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</si>
  <si>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</si>
  <si>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</si>
  <si>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</si>
  <si>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</si>
  <si>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</si>
  <si>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</si>
  <si>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</si>
  <si>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</si>
  <si>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</si>
  <si>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</si>
  <si>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</si>
  <si>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</si>
  <si>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</si>
  <si>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</si>
  <si>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</si>
  <si>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</si>
  <si>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</si>
  <si>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</si>
  <si>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</si>
  <si>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</si>
  <si>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</si>
  <si>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</si>
  <si>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</si>
  <si>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</si>
  <si>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</si>
  <si>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</si>
  <si>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</si>
  <si>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</si>
  <si>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</si>
  <si>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</si>
  <si>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</si>
  <si>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</si>
  <si>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</si>
  <si>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</si>
  <si>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</si>
  <si>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</si>
  <si>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</si>
  <si>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</si>
  <si>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</si>
  <si>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</si>
  <si>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</si>
  <si>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</si>
  <si>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</si>
  <si>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</si>
  <si>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</si>
  <si>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</si>
  <si>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</si>
  <si>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</si>
  <si>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</si>
  <si>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</si>
  <si>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</si>
  <si>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</si>
  <si>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</si>
  <si>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</si>
  <si>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</si>
  <si>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</si>
  <si>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</si>
  <si>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</si>
  <si>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</si>
  <si>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</si>
  <si>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</si>
  <si>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</si>
  <si>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</si>
  <si>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</si>
  <si>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</si>
  <si>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</si>
  <si>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</si>
  <si>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</si>
  <si>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</si>
  <si>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</si>
  <si>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</si>
  <si>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</si>
  <si>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</si>
  <si>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</si>
  <si>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</si>
  <si>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</si>
  <si>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</si>
  <si>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</si>
  <si>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</si>
  <si>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</si>
  <si>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</si>
  <si>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</si>
  <si>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</si>
  <si>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</si>
  <si>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</si>
  <si>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</si>
  <si>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</si>
  <si>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</si>
  <si>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</si>
  <si>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</si>
  <si>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</si>
  <si>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</si>
  <si>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</si>
  <si>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</si>
  <si>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</si>
  <si>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</si>
  <si>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</si>
  <si>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</si>
  <si>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</si>
  <si>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</si>
  <si>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</si>
  <si>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</si>
  <si>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</si>
  <si>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</si>
  <si>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</si>
  <si>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</si>
  <si>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</si>
  <si>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</si>
  <si>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</si>
  <si>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</si>
  <si>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</si>
  <si>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</si>
  <si>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</si>
  <si>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</si>
  <si>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</si>
  <si>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</si>
  <si>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</si>
  <si>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</si>
  <si>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</si>
  <si>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</si>
  <si>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</si>
  <si>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</si>
  <si>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</si>
  <si>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</si>
  <si>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</si>
  <si>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</si>
  <si>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</si>
  <si>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</si>
  <si>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</si>
  <si>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</si>
  <si>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</si>
  <si>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</si>
  <si>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</si>
  <si>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</si>
  <si>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</si>
  <si>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</si>
  <si>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</si>
  <si>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</si>
  <si>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</si>
  <si>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</si>
  <si>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</si>
  <si>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</si>
  <si>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</si>
  <si>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</si>
  <si>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</si>
  <si>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</si>
  <si>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</si>
  <si>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</si>
  <si>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</si>
  <si>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</si>
  <si>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</si>
  <si>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</si>
  <si>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</si>
  <si>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</si>
  <si>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</si>
  <si>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</si>
  <si>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</si>
  <si>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</si>
  <si>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</si>
  <si>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</si>
  <si>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</si>
  <si>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</si>
  <si>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</si>
  <si>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</si>
  <si>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</si>
  <si>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</si>
  <si>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</si>
  <si>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</si>
  <si>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</si>
  <si>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</si>
  <si>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</si>
  <si>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</si>
  <si>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</si>
  <si>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</si>
  <si>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</si>
  <si>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</si>
  <si>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</si>
  <si>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</si>
  <si>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</si>
  <si>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</si>
  <si>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</si>
  <si>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</si>
  <si>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</si>
  <si>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</si>
  <si>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</si>
  <si>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</si>
  <si>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</si>
  <si>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</si>
  <si>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</si>
  <si>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</si>
  <si>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</si>
  <si>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</si>
  <si>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</si>
  <si>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</si>
  <si>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</si>
  <si>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</si>
  <si>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</si>
  <si>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</si>
  <si>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</si>
  <si>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</si>
  <si>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</si>
  <si>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</si>
  <si>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</si>
  <si>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</si>
  <si>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</si>
  <si>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</si>
  <si>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</si>
  <si>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</si>
  <si>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</si>
  <si>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</si>
  <si>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</si>
  <si>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</si>
  <si>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</si>
  <si>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</si>
  <si>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</si>
  <si>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</si>
  <si>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</si>
  <si>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</si>
  <si>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</si>
  <si>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</si>
  <si>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</si>
  <si>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</si>
  <si>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</si>
  <si>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</si>
  <si>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</si>
  <si>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</si>
  <si>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</si>
  <si>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</si>
  <si>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</si>
  <si>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</si>
  <si>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</si>
  <si>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</si>
  <si>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</si>
  <si>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</si>
  <si>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</si>
  <si>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</si>
  <si>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</si>
  <si>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</si>
  <si>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</si>
  <si>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</si>
  <si>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</si>
  <si>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</si>
  <si>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</si>
  <si>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</si>
  <si>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</si>
  <si>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</si>
  <si>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</si>
  <si>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</si>
  <si>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</si>
  <si>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</si>
  <si>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</si>
  <si>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</si>
  <si>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</si>
  <si>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</si>
  <si>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</si>
  <si>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</si>
  <si>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</si>
  <si>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</si>
  <si>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</si>
  <si>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</si>
  <si>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</si>
  <si>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</si>
  <si>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</si>
  <si>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</si>
  <si>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</si>
  <si>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</si>
  <si>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</si>
  <si>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</si>
  <si>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</si>
  <si>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</si>
  <si>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</si>
  <si>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</si>
  <si>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</si>
  <si>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</si>
  <si>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</si>
  <si>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</si>
  <si>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</si>
  <si>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</si>
  <si>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</si>
  <si>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</si>
  <si>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</si>
  <si>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</si>
  <si>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</si>
  <si>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</si>
  <si>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</si>
  <si>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</si>
  <si>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</si>
  <si>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</si>
  <si>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</si>
  <si>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</si>
  <si>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</si>
  <si>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</si>
  <si>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</si>
  <si>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</si>
  <si>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</si>
  <si>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</si>
  <si>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</si>
  <si>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</si>
  <si>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</si>
  <si>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</si>
  <si>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</si>
  <si>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</si>
  <si>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</si>
  <si>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</si>
  <si>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</si>
  <si>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</si>
  <si>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</si>
  <si>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</si>
  <si>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</si>
  <si>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</si>
  <si>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</si>
  <si>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</si>
  <si>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</si>
  <si>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</si>
  <si>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</si>
  <si>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</si>
  <si>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</si>
  <si>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</si>
  <si>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</si>
  <si>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</si>
  <si>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</si>
  <si>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</si>
  <si>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</si>
  <si>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</si>
  <si>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</si>
  <si>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</si>
  <si>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</si>
  <si>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</si>
  <si>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</si>
  <si>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</si>
  <si>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</si>
  <si>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</si>
  <si>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</si>
  <si>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</si>
  <si>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</si>
  <si>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</si>
  <si>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</si>
  <si>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</si>
  <si>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</si>
  <si>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</si>
  <si>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</si>
  <si>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</si>
  <si>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</si>
  <si>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</si>
  <si>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</si>
  <si>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</si>
  <si>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</si>
  <si>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</si>
  <si>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</si>
  <si>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</si>
  <si>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</si>
  <si>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</si>
  <si>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</si>
  <si>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</si>
  <si>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</si>
  <si>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</si>
  <si>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</si>
  <si>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</si>
  <si>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</si>
  <si>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</si>
  <si>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</si>
  <si>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</si>
  <si>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</si>
  <si>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</si>
  <si>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</si>
  <si>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</si>
  <si>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</si>
  <si>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</si>
  <si>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</si>
  <si>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</si>
  <si>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</si>
  <si>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</si>
  <si>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</si>
  <si>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</si>
  <si>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</si>
  <si>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</si>
  <si>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</si>
  <si>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</si>
  <si>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</si>
  <si>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</si>
  <si>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</si>
  <si>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</si>
  <si>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</si>
  <si>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</si>
  <si>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</si>
  <si>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</si>
  <si>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</si>
  <si>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</si>
  <si>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</si>
  <si>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</si>
  <si>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</si>
  <si>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</si>
  <si>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</si>
  <si>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</si>
  <si>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</si>
  <si>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</si>
  <si>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</si>
  <si>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</si>
  <si>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</si>
  <si>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</si>
  <si>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</si>
  <si>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</si>
  <si>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</si>
  <si>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</si>
  <si>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</si>
  <si>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</si>
  <si>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</si>
  <si>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</si>
  <si>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</si>
  <si>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</si>
  <si>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</si>
  <si>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</si>
  <si>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</si>
  <si>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</si>
  <si>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</si>
  <si>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</si>
  <si>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</si>
  <si>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</si>
  <si>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</si>
  <si>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</si>
  <si>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</si>
  <si>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</si>
  <si>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</si>
  <si>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</si>
  <si>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</si>
  <si>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</si>
  <si>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</si>
  <si>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</si>
  <si>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</si>
  <si>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</si>
  <si>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</si>
  <si>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</si>
  <si>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</si>
  <si>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</si>
  <si>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</si>
  <si>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</si>
  <si>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</si>
  <si>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</si>
  <si>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</si>
  <si>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</si>
  <si>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</si>
  <si>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</si>
  <si>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</si>
  <si>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</si>
  <si>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</si>
  <si>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</si>
  <si>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</si>
  <si>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</si>
  <si>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</si>
  <si>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</si>
  <si>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</si>
  <si>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</si>
  <si>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</si>
  <si>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</si>
  <si>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</si>
  <si>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</si>
  <si>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</si>
  <si>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</si>
  <si>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</si>
  <si>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</si>
  <si>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</si>
  <si>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</si>
  <si>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</si>
  <si>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</si>
  <si>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</si>
  <si>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</si>
  <si>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</si>
  <si>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</si>
  <si>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</si>
  <si>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</si>
  <si>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</si>
  <si>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</si>
  <si>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</si>
  <si>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</si>
  <si>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</si>
  <si>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</si>
  <si>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</si>
  <si>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</si>
  <si>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</si>
  <si>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</si>
  <si>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</si>
  <si>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</si>
  <si>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</si>
  <si>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</si>
  <si>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</si>
  <si>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</si>
  <si>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</si>
  <si>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</si>
  <si>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</si>
  <si>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</si>
  <si>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</si>
  <si>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</si>
  <si>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</si>
  <si>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</si>
  <si>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</si>
  <si>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</si>
  <si>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</si>
  <si>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</si>
  <si>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</si>
  <si>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</si>
  <si>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</si>
  <si>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</si>
  <si>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</si>
  <si>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</si>
  <si>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</si>
  <si>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</si>
  <si>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</si>
  <si>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</si>
  <si>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</si>
  <si>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</si>
  <si>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</si>
  <si>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</si>
  <si>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</si>
  <si>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</si>
  <si>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</si>
  <si>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</si>
  <si>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</si>
  <si>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</si>
  <si>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</si>
  <si>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</si>
  <si>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</si>
  <si>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</si>
  <si>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</si>
  <si>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</si>
  <si>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</si>
  <si>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</si>
  <si>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</si>
  <si>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</si>
  <si>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</si>
  <si>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</si>
  <si>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</si>
  <si>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</si>
  <si>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</si>
  <si>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</si>
  <si>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</si>
  <si>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</si>
  <si>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</si>
  <si>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</si>
  <si>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</si>
  <si>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</si>
  <si>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</si>
  <si>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</si>
  <si>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</si>
  <si>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</si>
  <si>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</si>
  <si>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</si>
  <si>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</si>
  <si>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</si>
  <si>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</si>
  <si>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</si>
  <si>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</si>
  <si>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</si>
  <si>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</si>
  <si>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</si>
  <si>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</si>
  <si>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</si>
  <si>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</si>
  <si>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</si>
  <si>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</si>
  <si>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</si>
  <si>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</si>
  <si>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</si>
  <si>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</si>
  <si>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</si>
  <si>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</si>
  <si>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</si>
  <si>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</si>
  <si>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</si>
  <si>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</si>
  <si>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</si>
  <si>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</si>
  <si>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</si>
  <si>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</si>
  <si>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</si>
  <si>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</si>
  <si>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</si>
  <si>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</si>
  <si>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</si>
  <si>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</si>
  <si>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</si>
  <si>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</si>
  <si>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</si>
  <si>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</si>
  <si>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</si>
  <si>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</si>
  <si>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</si>
  <si>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</si>
  <si>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</si>
  <si>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</si>
  <si>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</si>
  <si>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</si>
  <si>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</si>
  <si>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</si>
  <si>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</si>
  <si>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</si>
  <si>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</si>
  <si>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</si>
  <si>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</si>
  <si>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</si>
  <si>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</si>
  <si>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</si>
  <si>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</si>
  <si>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</si>
  <si>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</si>
  <si>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</si>
  <si>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</si>
  <si>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</si>
  <si>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</si>
  <si>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</si>
  <si>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</si>
  <si>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</si>
  <si>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</si>
  <si>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</si>
  <si>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</si>
  <si>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</si>
  <si>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</si>
  <si>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</si>
  <si>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</si>
  <si>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</si>
  <si>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</si>
  <si>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</si>
  <si>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</si>
  <si>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</si>
  <si>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</si>
  <si>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</si>
  <si>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</si>
  <si>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</si>
  <si>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</si>
  <si>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</si>
  <si>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</si>
  <si>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</si>
  <si>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</si>
  <si>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</si>
  <si>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</si>
  <si>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</si>
  <si>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</si>
  <si>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</si>
  <si>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</si>
  <si>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</si>
  <si>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</si>
  <si>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</si>
  <si>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</si>
  <si>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</si>
  <si>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</si>
  <si>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</si>
  <si>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</si>
  <si>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</si>
  <si>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</si>
  <si>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</si>
  <si>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</si>
  <si>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</si>
  <si>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</si>
  <si>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</si>
  <si>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</si>
  <si>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</si>
  <si>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</si>
  <si>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</si>
  <si>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</si>
  <si>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</si>
  <si>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</si>
  <si>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</si>
  <si>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</si>
  <si>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</si>
  <si>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</si>
  <si>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</si>
  <si>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</si>
  <si>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</si>
  <si>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</si>
  <si>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</si>
  <si>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</si>
  <si>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</si>
  <si>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</si>
  <si>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</si>
  <si>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</si>
  <si>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</si>
  <si>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</si>
  <si>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</si>
  <si>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</si>
  <si>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</si>
  <si>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</si>
  <si>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</si>
  <si>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</si>
  <si>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</si>
  <si>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</si>
  <si>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</si>
  <si>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</si>
  <si>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</si>
  <si>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</si>
  <si>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</si>
  <si>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</si>
  <si>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</si>
  <si>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</si>
  <si>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</si>
  <si>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</si>
  <si>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</si>
  <si>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</si>
  <si>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</si>
  <si>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</si>
  <si>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</si>
  <si>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</si>
  <si>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</si>
  <si>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</si>
  <si>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</si>
  <si>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</si>
  <si>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</si>
  <si>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</si>
  <si>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</si>
  <si>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</si>
  <si>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</si>
  <si>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</si>
  <si>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</si>
  <si>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</si>
  <si>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</si>
  <si>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</si>
  <si>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</si>
  <si>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</si>
  <si>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</si>
  <si>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</si>
  <si>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</si>
  <si>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</si>
  <si>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</si>
  <si>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</si>
  <si>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</si>
  <si>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</si>
  <si>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</si>
  <si>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</si>
  <si>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</si>
  <si>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</si>
  <si>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</si>
  <si>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</si>
  <si>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</si>
  <si>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</si>
  <si>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</si>
  <si>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</si>
  <si>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</si>
  <si>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</si>
  <si>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</si>
  <si>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</si>
  <si>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</si>
  <si>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</si>
  <si>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</si>
  <si>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</si>
  <si>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</si>
  <si>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</si>
  <si>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</si>
  <si>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</si>
  <si>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</si>
  <si>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</si>
  <si>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</si>
  <si>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</si>
  <si>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</si>
  <si>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</si>
  <si>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</si>
  <si>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</si>
  <si>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</si>
  <si>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</si>
  <si>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</si>
  <si>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</si>
  <si>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</si>
  <si>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</si>
  <si>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</si>
  <si>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</si>
  <si>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</si>
  <si>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</si>
  <si>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</si>
  <si>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</si>
  <si>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</si>
  <si>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</si>
  <si>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</si>
  <si>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</si>
  <si>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</si>
  <si>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</si>
  <si>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</si>
  <si>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</si>
  <si>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</si>
  <si>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</si>
  <si>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</si>
  <si>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</si>
  <si>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</si>
  <si>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</si>
  <si>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</si>
  <si>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</si>
  <si>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</si>
  <si>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</si>
  <si>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</si>
  <si>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</si>
  <si>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</si>
  <si>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</si>
  <si>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</si>
  <si>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</si>
  <si>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</si>
  <si>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</si>
  <si>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</si>
  <si>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</si>
  <si>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</si>
  <si>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</si>
  <si>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</si>
  <si>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</si>
  <si>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</si>
  <si>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</si>
  <si>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</si>
  <si>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</si>
  <si>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</si>
  <si>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</si>
  <si>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</si>
  <si>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</si>
  <si>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</si>
  <si>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</si>
  <si>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</si>
  <si>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</si>
  <si>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</si>
  <si>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</si>
  <si>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</si>
  <si>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</si>
  <si>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</si>
  <si>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</si>
  <si>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</si>
  <si>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</si>
  <si>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</si>
  <si>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</si>
  <si>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</si>
  <si>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</si>
  <si>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</si>
  <si>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</si>
  <si>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</si>
  <si>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</si>
  <si>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</si>
  <si>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</si>
  <si>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</si>
  <si>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</si>
  <si>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</si>
  <si>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</si>
  <si>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</si>
  <si>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</si>
  <si>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</si>
  <si>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</si>
  <si>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</si>
  <si>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</si>
  <si>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</si>
  <si>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</si>
  <si>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</si>
  <si>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</si>
  <si>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</si>
  <si>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</si>
  <si>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</si>
  <si>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</si>
  <si>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</si>
  <si>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</si>
  <si>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</si>
  <si>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</si>
  <si>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</si>
  <si>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</si>
  <si>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</si>
  <si>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</si>
  <si>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</si>
  <si>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</si>
  <si>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</si>
  <si>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</si>
  <si>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</si>
  <si>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</si>
  <si>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</si>
  <si>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</si>
  <si>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</si>
  <si>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</si>
  <si>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</si>
  <si>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</si>
  <si>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</si>
  <si>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</si>
  <si>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</si>
  <si>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</si>
  <si>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</si>
  <si>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</si>
  <si>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</si>
  <si>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</si>
  <si>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</si>
  <si>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</si>
  <si>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</si>
  <si>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</si>
  <si>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</si>
  <si>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</si>
  <si>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</si>
  <si>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</si>
  <si>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</si>
  <si>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</si>
  <si>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</si>
  <si>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</si>
  <si>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</si>
  <si>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</si>
  <si>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</si>
  <si>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</si>
  <si>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</si>
  <si>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</si>
  <si>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</si>
  <si>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</si>
  <si>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</si>
  <si>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</si>
  <si>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</si>
  <si>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</si>
  <si>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</si>
  <si>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</si>
  <si>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</si>
  <si>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</si>
  <si>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</si>
  <si>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</si>
  <si>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</si>
  <si>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</si>
  <si>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</si>
  <si>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</si>
  <si>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</si>
  <si>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</si>
  <si>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</si>
  <si>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</si>
  <si>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</si>
  <si>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</si>
  <si>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</si>
  <si>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</si>
  <si>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</si>
  <si>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</si>
  <si>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</si>
  <si>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</si>
  <si>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</si>
  <si>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</si>
  <si>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</si>
  <si>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</si>
  <si>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</si>
  <si>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</si>
  <si>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</si>
  <si>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</si>
  <si>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</si>
  <si>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</si>
  <si>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</si>
  <si>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</si>
  <si>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</si>
  <si>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</si>
  <si>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</si>
  <si>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</si>
  <si>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</si>
  <si>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</si>
  <si>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</si>
  <si>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</si>
  <si>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</si>
  <si>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</si>
  <si>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</si>
  <si>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</si>
  <si>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</si>
  <si>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</si>
  <si>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</si>
  <si>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</si>
  <si>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</si>
  <si>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</si>
  <si>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</si>
  <si>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</si>
  <si>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</si>
  <si>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</si>
  <si>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</si>
  <si>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</si>
  <si>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</si>
  <si>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</si>
  <si>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</si>
  <si>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</si>
  <si>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</si>
  <si>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</si>
  <si>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</si>
  <si>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</si>
  <si>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</si>
  <si>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</si>
  <si>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</si>
  <si>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</si>
  <si>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</si>
  <si>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</si>
  <si>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</si>
  <si>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</si>
  <si>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</si>
  <si>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</si>
  <si>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</si>
  <si>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</si>
  <si>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</si>
  <si>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</si>
  <si>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</si>
  <si>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</si>
  <si>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</si>
  <si>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</si>
  <si>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</si>
  <si>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</si>
  <si>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</si>
  <si>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</si>
  <si>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</si>
  <si>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</si>
  <si>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</si>
  <si>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</si>
  <si>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</si>
  <si>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</si>
  <si>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</si>
  <si>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</si>
  <si>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</si>
  <si>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</si>
  <si>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</si>
  <si>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</si>
  <si>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</si>
  <si>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</si>
  <si>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</si>
  <si>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</si>
  <si>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</si>
  <si>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</si>
  <si>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</si>
  <si>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</si>
  <si>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</si>
  <si>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</si>
  <si>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</si>
  <si>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</si>
  <si>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</si>
  <si>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</si>
  <si>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</si>
  <si>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</si>
  <si>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</si>
  <si>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</si>
  <si>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</si>
  <si>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</si>
  <si>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</si>
  <si>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</si>
  <si>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</si>
  <si>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</si>
  <si>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</si>
  <si>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</si>
  <si>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</si>
  <si>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</si>
  <si>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</si>
  <si>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</si>
  <si>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</si>
  <si>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</si>
  <si>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</si>
  <si>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</si>
  <si>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</si>
  <si>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</si>
  <si>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</si>
  <si>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</si>
  <si>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</si>
  <si>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</si>
  <si>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</si>
  <si>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</si>
  <si>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</si>
  <si>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</si>
  <si>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</si>
  <si>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</si>
  <si>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</si>
  <si>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</si>
  <si>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</si>
  <si>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</si>
  <si>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</si>
  <si>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</si>
  <si>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</si>
  <si>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</si>
  <si>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</si>
  <si>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</si>
  <si>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</si>
  <si>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</si>
  <si>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</si>
  <si>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</si>
  <si>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</si>
  <si>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</si>
  <si>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</si>
  <si>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</si>
  <si>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</si>
  <si>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</si>
  <si>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</si>
  <si>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</si>
  <si>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</si>
  <si>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</si>
  <si>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</si>
  <si>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</si>
  <si>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</si>
  <si>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</si>
  <si>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</si>
  <si>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</si>
  <si>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</si>
  <si>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</si>
  <si>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</si>
  <si>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</si>
  <si>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</si>
  <si>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</si>
  <si>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</si>
  <si>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</si>
  <si>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</si>
  <si>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</si>
  <si>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</si>
  <si>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</si>
  <si>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</si>
  <si>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</si>
  <si>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</si>
  <si>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</si>
  <si>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</si>
  <si>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</si>
  <si>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</si>
  <si>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</si>
  <si>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</si>
  <si>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</si>
  <si>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</si>
  <si>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</si>
  <si>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</si>
  <si>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</si>
  <si>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</si>
  <si>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</si>
  <si>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</si>
  <si>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</si>
  <si>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</si>
  <si>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</si>
  <si>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</si>
  <si>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</si>
  <si>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</si>
  <si>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</si>
  <si>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</si>
  <si>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</si>
  <si>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</si>
  <si>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</si>
  <si>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</si>
  <si>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</si>
  <si>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</si>
  <si>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</si>
  <si>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</si>
  <si>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</si>
  <si>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</si>
  <si>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</si>
  <si>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</si>
  <si>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</si>
  <si>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</si>
  <si>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</si>
  <si>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</si>
  <si>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</si>
  <si>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</si>
  <si>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</si>
  <si>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</si>
  <si>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</si>
  <si>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</si>
  <si>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</si>
  <si>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</si>
  <si>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</si>
  <si>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</si>
  <si>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</si>
  <si>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</si>
  <si>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</si>
  <si>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</si>
  <si>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</si>
  <si>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</si>
  <si>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</si>
  <si>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</si>
  <si>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</si>
  <si>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</si>
  <si>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</si>
  <si>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</si>
  <si>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</si>
  <si>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</si>
  <si>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</si>
  <si>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</si>
  <si>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</si>
  <si>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</si>
  <si>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</si>
  <si>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</si>
  <si>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</si>
  <si>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</si>
  <si>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</si>
  <si>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</si>
  <si>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</si>
  <si>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</si>
  <si>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</si>
  <si>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</si>
  <si>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</si>
  <si>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</si>
  <si>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</si>
  <si>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</si>
  <si>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</si>
  <si>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</si>
  <si>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</si>
  <si>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</si>
  <si>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</si>
  <si>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</si>
  <si>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</si>
  <si>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</si>
  <si>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</si>
  <si>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</si>
  <si>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</si>
  <si>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</si>
  <si>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</si>
  <si>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</si>
  <si>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</si>
  <si>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</si>
  <si>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</si>
  <si>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</si>
  <si>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</si>
  <si>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</si>
  <si>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</si>
  <si>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</si>
  <si>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</si>
  <si>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</si>
  <si>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</si>
  <si>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</si>
  <si>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</si>
  <si>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</si>
  <si>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</si>
  <si>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</si>
  <si>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</si>
  <si>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</si>
  <si>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</si>
  <si>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</si>
  <si>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</si>
  <si>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</si>
  <si>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</si>
  <si>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</si>
  <si>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</si>
  <si>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</si>
  <si>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</si>
  <si>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</si>
  <si>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</si>
  <si>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</si>
  <si>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</si>
  <si>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</si>
  <si>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</si>
  <si>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</si>
  <si>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</si>
  <si>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</si>
  <si>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</si>
  <si>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</si>
  <si>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</si>
  <si>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</si>
  <si>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</si>
  <si>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</si>
  <si>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</si>
  <si>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</si>
  <si>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</si>
  <si>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</si>
  <si>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</si>
  <si>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</si>
  <si>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</si>
  <si>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</si>
  <si>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</si>
  <si>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</si>
  <si>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</si>
  <si>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</si>
  <si>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</si>
  <si>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</si>
  <si>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</si>
  <si>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</si>
  <si>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</si>
  <si>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</si>
  <si>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</si>
  <si>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</si>
  <si>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</si>
  <si>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</si>
  <si>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</si>
  <si>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</si>
  <si>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</si>
  <si>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</si>
  <si>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</si>
  <si>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</si>
  <si>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</si>
  <si>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</si>
  <si>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</si>
  <si>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</si>
  <si>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</si>
  <si>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</si>
  <si>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</si>
  <si>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</si>
  <si>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</si>
  <si>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</si>
  <si>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</si>
  <si>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</si>
  <si>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</si>
  <si>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</si>
  <si>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</si>
  <si>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</si>
  <si>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</si>
  <si>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</si>
  <si>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</si>
  <si>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</si>
  <si>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</si>
  <si>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</si>
  <si>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</si>
  <si>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</si>
  <si>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</si>
  <si>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</si>
  <si>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</si>
  <si>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</si>
  <si>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</si>
  <si>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</si>
  <si>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</si>
  <si>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</si>
  <si>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</si>
  <si>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</si>
  <si>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</si>
  <si>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</si>
  <si>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</si>
  <si>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</si>
  <si>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</si>
  <si>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</si>
  <si>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</si>
  <si>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</si>
  <si>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</si>
  <si>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</si>
  <si>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</si>
  <si>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</si>
  <si>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</si>
  <si>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</si>
  <si>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</si>
  <si>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</si>
  <si>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</si>
  <si>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</si>
  <si>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</si>
  <si>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</si>
  <si>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</si>
  <si>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</si>
  <si>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</si>
  <si>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</si>
  <si>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</si>
  <si>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</si>
  <si>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</si>
  <si>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</si>
  <si>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</si>
  <si>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</si>
  <si>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</si>
  <si>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</si>
  <si>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</si>
  <si>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</si>
  <si>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</si>
  <si>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</si>
  <si>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</si>
  <si>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</si>
  <si>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</si>
  <si>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</si>
  <si>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</si>
  <si>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</si>
  <si>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</si>
  <si>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</si>
  <si>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</si>
  <si>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</si>
  <si>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</si>
  <si>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</si>
  <si>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</si>
  <si>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</si>
  <si>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</si>
  <si>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</si>
  <si>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</si>
  <si>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</si>
  <si>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</si>
  <si>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</si>
  <si>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</si>
  <si>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</si>
  <si>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</si>
  <si>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</si>
  <si>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</si>
  <si>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</si>
  <si>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</si>
  <si>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</si>
  <si>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</si>
  <si>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</si>
  <si>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</si>
  <si>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</si>
  <si>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</si>
  <si>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</si>
  <si>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</si>
  <si>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</si>
  <si>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</si>
  <si>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</si>
  <si>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</si>
  <si>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</si>
  <si>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</si>
  <si>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</si>
  <si>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</si>
  <si>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</si>
  <si>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</si>
  <si>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</si>
  <si>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</si>
  <si>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</si>
  <si>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</si>
  <si>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</si>
  <si>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</si>
  <si>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</si>
  <si>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</si>
  <si>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</si>
  <si>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</si>
  <si>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</si>
  <si>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</si>
  <si>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</si>
  <si>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</si>
  <si>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</si>
  <si>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</si>
  <si>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</si>
  <si>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</si>
  <si>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</si>
  <si>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</si>
  <si>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</si>
  <si>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</si>
  <si>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</si>
  <si>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</si>
  <si>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</si>
  <si>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</si>
  <si>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</si>
  <si>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</si>
  <si>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</si>
  <si>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</si>
  <si>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</si>
  <si>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</si>
  <si>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</si>
  <si>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</si>
  <si>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</si>
  <si>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</si>
  <si>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</si>
  <si>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</si>
  <si>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</si>
  <si>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</si>
  <si>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</si>
  <si>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</si>
  <si>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</si>
  <si>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</si>
  <si>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</si>
  <si>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</si>
  <si>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</si>
  <si>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</si>
  <si>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</si>
  <si>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</si>
  <si>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</si>
  <si>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</si>
  <si>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</si>
  <si>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</si>
  <si>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</si>
  <si>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</si>
  <si>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</si>
  <si>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</si>
  <si>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</si>
  <si>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</si>
  <si>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</si>
  <si>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</si>
  <si>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</si>
  <si>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</si>
  <si>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</si>
  <si>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</si>
  <si>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</si>
  <si>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</si>
  <si>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</si>
  <si>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</si>
  <si>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</si>
  <si>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</si>
  <si>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</si>
  <si>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</si>
  <si>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</si>
  <si>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</si>
  <si>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</si>
  <si>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</si>
  <si>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</si>
  <si>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</si>
  <si>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</si>
  <si>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</si>
  <si>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</si>
  <si>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</si>
  <si>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</si>
  <si>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</si>
  <si>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</si>
  <si>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</si>
  <si>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</si>
  <si>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</si>
  <si>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</si>
  <si>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</si>
  <si>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</si>
  <si>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</si>
  <si>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</si>
  <si>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</si>
  <si>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</si>
  <si>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</si>
  <si>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</si>
  <si>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</si>
  <si>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</si>
  <si>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</si>
  <si>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</si>
  <si>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</si>
  <si>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</si>
  <si>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</si>
  <si>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</si>
  <si>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</si>
  <si>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</si>
  <si>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</si>
  <si>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</si>
  <si>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</si>
  <si>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</si>
  <si>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</si>
  <si>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</si>
  <si>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</si>
  <si>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</si>
  <si>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</si>
  <si>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</si>
  <si>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</si>
  <si>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</si>
  <si>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</si>
  <si>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</si>
  <si>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</si>
  <si>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</si>
  <si>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</si>
  <si>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</si>
  <si>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</si>
  <si>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</si>
  <si>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</si>
  <si>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</si>
  <si>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</si>
  <si>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</si>
  <si>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</si>
  <si>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</si>
  <si>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</si>
  <si>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</si>
  <si>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</si>
  <si>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</si>
  <si>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</si>
  <si>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</si>
  <si>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</si>
  <si>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</si>
  <si>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</si>
  <si>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</si>
  <si>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</si>
  <si>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</si>
  <si>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</si>
  <si>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</si>
  <si>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</si>
  <si>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</si>
  <si>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</si>
  <si>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</si>
  <si>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</si>
  <si>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</si>
  <si>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</si>
  <si>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</si>
  <si>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</si>
  <si>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</si>
  <si>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</si>
  <si>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</si>
  <si>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</si>
  <si>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</si>
  <si>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</si>
  <si>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</si>
  <si>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</si>
  <si>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</si>
  <si>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</si>
  <si>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</si>
  <si>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</si>
  <si>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</si>
  <si>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</si>
  <si>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</si>
  <si>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</si>
  <si>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</si>
  <si>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</si>
  <si>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</si>
  <si>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</si>
  <si>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</si>
  <si>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</si>
  <si>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</si>
  <si>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</si>
  <si>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</si>
  <si>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</si>
  <si>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</si>
  <si>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</si>
  <si>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</si>
  <si>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</si>
  <si>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</si>
  <si>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</si>
  <si>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</si>
  <si>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</si>
  <si>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</si>
  <si>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</si>
  <si>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</si>
  <si>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</si>
  <si>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</si>
  <si>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</si>
  <si>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</si>
  <si>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</si>
  <si>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</si>
  <si>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</si>
  <si>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</si>
  <si>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</si>
  <si>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</si>
  <si>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</si>
  <si>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</si>
  <si>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</si>
  <si>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</si>
  <si>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</si>
  <si>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</si>
  <si>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</si>
  <si>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</si>
  <si>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</si>
  <si>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</si>
  <si>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</si>
  <si>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</si>
  <si>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</si>
  <si>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</si>
  <si>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</si>
  <si>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</si>
  <si>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</si>
  <si>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</si>
  <si>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</si>
  <si>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</si>
  <si>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</si>
  <si>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</si>
  <si>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</si>
  <si>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</si>
  <si>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</si>
  <si>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</si>
  <si>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</si>
  <si>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</si>
  <si>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</si>
  <si>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</si>
  <si>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</si>
  <si>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</si>
  <si>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</si>
  <si>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</si>
  <si>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</si>
  <si>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</si>
  <si>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</si>
  <si>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</si>
  <si>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</si>
  <si>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</si>
  <si>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</si>
  <si>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</si>
  <si>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</si>
  <si>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</si>
  <si>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</si>
  <si>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</si>
  <si>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</si>
  <si>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</si>
  <si>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</si>
  <si>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</si>
  <si>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</si>
  <si>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</si>
  <si>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</si>
  <si>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</si>
  <si>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</si>
  <si>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</si>
  <si>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</si>
  <si>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</si>
  <si>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</si>
  <si>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</si>
  <si>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</si>
  <si>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</si>
  <si>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</si>
  <si>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</si>
  <si>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</si>
  <si>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</si>
  <si>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</si>
  <si>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</si>
  <si>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</si>
  <si>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</si>
  <si>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</si>
  <si>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</si>
  <si>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</si>
  <si>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</si>
  <si>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</si>
  <si>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</si>
  <si>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</si>
  <si>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</si>
  <si>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</si>
  <si>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</si>
  <si>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</si>
  <si>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</si>
  <si>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</si>
  <si>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</si>
  <si>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</si>
  <si>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</si>
  <si>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</si>
  <si>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</si>
  <si>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</si>
  <si>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</si>
  <si>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</si>
  <si>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</si>
  <si>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</si>
  <si>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</si>
  <si>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</si>
  <si>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</si>
  <si>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</si>
  <si>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</si>
  <si>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</si>
  <si>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</si>
  <si>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</si>
  <si>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</si>
  <si>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</si>
  <si>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</si>
  <si>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</si>
  <si>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</si>
  <si>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</si>
  <si>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</si>
  <si>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</si>
  <si>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</si>
  <si>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</si>
  <si>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</si>
  <si>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</si>
  <si>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</si>
  <si>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</si>
  <si>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</si>
  <si>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</si>
  <si>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</si>
  <si>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</si>
  <si>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</si>
  <si>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</si>
  <si>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</si>
  <si>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</si>
  <si>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</si>
  <si>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</si>
  <si>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</si>
  <si>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</si>
  <si>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</si>
  <si>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</si>
  <si>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</si>
  <si>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</si>
  <si>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</si>
  <si>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</si>
  <si>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</si>
  <si>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</si>
  <si>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</si>
  <si>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</si>
  <si>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</si>
  <si>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</si>
  <si>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</si>
  <si>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</si>
  <si>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</si>
  <si>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</si>
  <si>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</si>
  <si>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</si>
  <si>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</si>
  <si>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</si>
  <si>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</si>
  <si>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</si>
  <si>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</si>
  <si>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</si>
  <si>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</si>
  <si>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</si>
  <si>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</si>
  <si>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</si>
  <si>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</si>
  <si>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</si>
  <si>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</si>
  <si>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</si>
  <si>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</si>
  <si>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</si>
  <si>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</si>
  <si>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</si>
  <si>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</si>
  <si>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</si>
  <si>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</si>
  <si>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</si>
  <si>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</si>
  <si>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</si>
  <si>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</si>
  <si>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</si>
  <si>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</si>
  <si>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</si>
  <si>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</si>
  <si>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</si>
  <si>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</si>
  <si>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</si>
  <si>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</si>
  <si>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</si>
  <si>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</si>
  <si>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</si>
  <si>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</si>
  <si>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</si>
  <si>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</si>
  <si>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</si>
  <si>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</si>
  <si>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</si>
  <si>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</si>
  <si>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</si>
  <si>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</si>
  <si>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</si>
  <si>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</si>
  <si>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</si>
  <si>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</si>
  <si>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</si>
  <si>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</si>
  <si>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</si>
  <si>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</si>
  <si>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</si>
  <si>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</si>
  <si>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</si>
  <si>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</si>
  <si>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</si>
  <si>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</si>
  <si>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</si>
  <si>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</si>
  <si>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</si>
  <si>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</si>
  <si>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</si>
  <si>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</si>
  <si>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</si>
  <si>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</si>
  <si>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</si>
  <si>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</si>
  <si>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</si>
  <si>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</si>
  <si>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</si>
  <si>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</si>
  <si>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</si>
  <si>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</si>
  <si>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</si>
  <si>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</si>
  <si>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</si>
  <si>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</si>
  <si>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</si>
  <si>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</si>
  <si>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</si>
  <si>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</si>
  <si>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</si>
  <si>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</si>
  <si>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</si>
  <si>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</si>
  <si>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</si>
  <si>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</si>
  <si>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</si>
  <si>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</si>
  <si>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</si>
  <si>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</si>
  <si>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</si>
  <si>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</si>
  <si>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</si>
  <si>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</si>
  <si>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</si>
  <si>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</si>
  <si>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</si>
  <si>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</si>
  <si>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</si>
  <si>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</si>
  <si>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</si>
  <si>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</si>
  <si>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</si>
  <si>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</si>
  <si>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</si>
  <si>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</si>
  <si>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</si>
  <si>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</si>
  <si>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</si>
  <si>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</si>
  <si>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</si>
  <si>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</si>
  <si>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</si>
  <si>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</si>
  <si>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</si>
  <si>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</si>
  <si>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</si>
  <si>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</si>
  <si>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</si>
  <si>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</si>
  <si>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</si>
  <si>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</si>
  <si>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</si>
  <si>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</si>
  <si>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</si>
  <si>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</si>
  <si>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</si>
  <si>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</si>
  <si>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</si>
  <si>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</si>
  <si>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</si>
  <si>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</si>
  <si>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</si>
  <si>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</si>
  <si>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</si>
  <si>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</si>
  <si>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</si>
  <si>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</si>
  <si>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</si>
  <si>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</si>
  <si>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</si>
  <si>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</si>
  <si>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</si>
  <si>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</si>
  <si>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</si>
  <si>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</si>
  <si>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</si>
  <si>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</si>
  <si>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</si>
  <si>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</si>
  <si>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</si>
  <si>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</si>
  <si>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</si>
  <si>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</si>
  <si>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</si>
  <si>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</si>
  <si>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</si>
  <si>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</si>
  <si>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</si>
  <si>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</si>
  <si>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</si>
  <si>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</si>
  <si>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</si>
  <si>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</si>
  <si>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</si>
  <si>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</si>
  <si>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</si>
  <si>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</si>
  <si>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</si>
  <si>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</si>
  <si>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</si>
  <si>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</si>
  <si>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</si>
  <si>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</si>
  <si>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</si>
  <si>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</si>
  <si>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</si>
  <si>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</si>
  <si>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</si>
  <si>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</si>
  <si>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</si>
  <si>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</si>
  <si>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</si>
  <si>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</si>
  <si>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</si>
  <si>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</si>
  <si>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</si>
  <si>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</si>
  <si>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</si>
  <si>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</si>
  <si>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</si>
  <si>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</si>
  <si>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</si>
  <si>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</si>
  <si>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</si>
  <si>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</si>
  <si>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</si>
  <si>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</si>
  <si>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</si>
  <si>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</si>
  <si>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</si>
  <si>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</si>
  <si>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</si>
  <si>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</si>
  <si>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</si>
  <si>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</si>
  <si>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</si>
  <si>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</si>
  <si>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</si>
  <si>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</si>
  <si>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</si>
  <si>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</si>
  <si>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</si>
  <si>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</si>
  <si>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</si>
  <si>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</si>
  <si>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</si>
  <si>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</si>
  <si>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</si>
  <si>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</si>
  <si>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</si>
  <si>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</si>
  <si>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</si>
  <si>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</si>
  <si>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</si>
  <si>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</si>
  <si>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</si>
  <si>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</si>
  <si>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</si>
  <si>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</si>
  <si>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</si>
  <si>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</si>
  <si>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</si>
  <si>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</si>
  <si>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</si>
  <si>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</si>
  <si>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</si>
  <si>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</si>
  <si>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</si>
  <si>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</si>
  <si>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</si>
  <si>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</si>
  <si>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</si>
  <si>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</si>
  <si>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</si>
  <si>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</si>
  <si>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</si>
  <si>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</si>
  <si>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</si>
  <si>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</si>
  <si>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</si>
  <si>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</si>
  <si>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</si>
  <si>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</si>
  <si>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</si>
  <si>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</si>
  <si>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</si>
  <si>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</si>
  <si>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</si>
  <si>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</si>
  <si>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</si>
  <si>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</si>
  <si>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</si>
  <si>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</si>
  <si>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</si>
  <si>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</si>
  <si>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</si>
  <si>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</si>
  <si>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</si>
  <si>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</si>
  <si>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</si>
  <si>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</si>
  <si>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</si>
  <si>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</si>
  <si>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</si>
  <si>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</si>
  <si>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</si>
  <si>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</si>
  <si>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</si>
  <si>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</si>
  <si>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</si>
  <si>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</si>
  <si>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</si>
  <si>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</si>
  <si>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</si>
  <si>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</si>
  <si>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</si>
  <si>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</si>
  <si>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</si>
  <si>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</si>
  <si>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</si>
  <si>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</si>
  <si>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</si>
  <si>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</si>
  <si>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</si>
  <si>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</si>
  <si>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</si>
  <si>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</si>
  <si>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</si>
  <si>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</si>
  <si>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</si>
  <si>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</si>
  <si>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</si>
  <si>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</si>
  <si>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</si>
  <si>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</si>
  <si>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</si>
  <si>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</si>
  <si>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</si>
  <si>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</si>
  <si>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</si>
  <si>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</si>
  <si>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</si>
  <si>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</si>
  <si>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</si>
  <si>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</si>
  <si>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</si>
  <si>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</si>
  <si>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</si>
  <si>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</si>
  <si>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</si>
  <si>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</si>
  <si>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</si>
  <si>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</si>
  <si>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</si>
  <si>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</si>
  <si>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</si>
  <si>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</si>
  <si>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</si>
  <si>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</si>
  <si>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</si>
  <si>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</si>
  <si>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</si>
  <si>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</si>
  <si>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</si>
  <si>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</si>
  <si>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</si>
  <si>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</si>
  <si>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</si>
  <si>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</si>
  <si>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</si>
  <si>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</si>
  <si>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</si>
  <si>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</si>
  <si>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</si>
  <si>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</si>
  <si>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</si>
  <si>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</si>
  <si>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</si>
  <si>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</si>
  <si>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</si>
  <si>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</si>
  <si>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</si>
  <si>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</si>
  <si>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</si>
  <si>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</si>
  <si>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</si>
  <si>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</si>
  <si>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</si>
  <si>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</si>
  <si>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</si>
  <si>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</si>
  <si>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</si>
  <si>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</si>
  <si>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</si>
  <si>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</si>
  <si>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</si>
  <si>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</si>
  <si>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</si>
  <si>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</si>
  <si>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</si>
  <si>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</si>
  <si>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</si>
  <si>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</si>
  <si>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</si>
  <si>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</si>
  <si>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</si>
  <si>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</si>
  <si>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</si>
  <si>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</si>
  <si>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</si>
  <si>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</si>
  <si>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</si>
  <si>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</si>
  <si>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</si>
  <si>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</si>
  <si>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</si>
  <si>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</si>
  <si>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</si>
  <si>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</si>
  <si>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</si>
  <si>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</si>
  <si>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</si>
  <si>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</si>
  <si>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</si>
  <si>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</si>
  <si>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</si>
  <si>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</si>
  <si>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</si>
  <si>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</si>
  <si>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</si>
  <si>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</si>
  <si>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</si>
  <si>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</si>
  <si>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</si>
  <si>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</si>
  <si>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</si>
  <si>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</si>
  <si>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</si>
  <si>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</si>
  <si>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</si>
  <si>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</si>
  <si>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</si>
  <si>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</si>
  <si>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</si>
  <si>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</si>
  <si>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</si>
  <si>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</si>
  <si>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</si>
  <si>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</si>
  <si>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</si>
  <si>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</si>
  <si>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</si>
  <si>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</si>
  <si>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</si>
  <si>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</si>
  <si>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</si>
  <si>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</si>
  <si>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</si>
  <si>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</si>
  <si>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</si>
  <si>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</si>
  <si>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</si>
  <si>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</si>
  <si>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</si>
  <si>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</si>
  <si>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</si>
  <si>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</si>
  <si>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</si>
  <si>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</si>
  <si>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</si>
  <si>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</si>
  <si>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</si>
  <si>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</si>
  <si>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</si>
  <si>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</si>
  <si>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</si>
  <si>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</si>
  <si>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</si>
  <si>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</si>
  <si>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</si>
  <si>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</si>
  <si>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</si>
  <si>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</si>
  <si>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</si>
  <si>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</si>
  <si>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</si>
  <si>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</si>
  <si>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</si>
  <si>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</si>
  <si>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</si>
  <si>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</si>
  <si>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</si>
  <si>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</si>
  <si>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</si>
  <si>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</si>
  <si>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</si>
  <si>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</si>
  <si>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</si>
  <si>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</si>
  <si>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</si>
  <si>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</si>
  <si>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</si>
  <si>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</si>
  <si>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</si>
  <si>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</si>
  <si>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</si>
  <si>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</si>
  <si>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</si>
  <si>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</si>
  <si>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</si>
  <si>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</si>
  <si>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</si>
  <si>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</si>
  <si>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</si>
  <si>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</si>
  <si>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</si>
  <si>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</si>
  <si>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</si>
  <si>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</si>
  <si>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</si>
  <si>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</si>
  <si>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</si>
  <si>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</si>
  <si>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</si>
  <si>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</si>
  <si>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</si>
  <si>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</si>
  <si>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</si>
  <si>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</si>
  <si>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</si>
  <si>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</si>
  <si>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</si>
  <si>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</si>
  <si>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</si>
  <si>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</si>
  <si>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</si>
  <si>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</si>
  <si>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</si>
  <si>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</si>
  <si>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</si>
  <si>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</si>
  <si>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</si>
  <si>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</si>
  <si>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</si>
  <si>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</si>
  <si>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</si>
  <si>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</si>
  <si>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</si>
  <si>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</si>
  <si>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</si>
  <si>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</si>
  <si>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</si>
  <si>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</si>
  <si>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</si>
  <si>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</si>
  <si>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</si>
  <si>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</si>
  <si>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</si>
  <si>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</si>
  <si>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</si>
  <si>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</si>
  <si>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</si>
  <si>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</si>
  <si>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</si>
  <si>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</si>
  <si>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</si>
  <si>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</si>
  <si>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</si>
  <si>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</si>
  <si>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</si>
  <si>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</si>
  <si>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</si>
  <si>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</si>
  <si>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</si>
  <si>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</si>
  <si>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</si>
  <si>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</si>
  <si>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</si>
  <si>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</si>
  <si>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</si>
  <si>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</si>
  <si>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</si>
  <si>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</si>
  <si>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</si>
  <si>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</si>
  <si>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</si>
  <si>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</si>
  <si>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</si>
  <si>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</si>
  <si>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</si>
  <si>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</si>
  <si>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</si>
  <si>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</si>
  <si>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</si>
  <si>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</si>
  <si>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</si>
  <si>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</si>
  <si>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</si>
  <si>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</si>
  <si>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</si>
  <si>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</si>
  <si>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</si>
  <si>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</si>
  <si>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</si>
  <si>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</si>
  <si>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</si>
  <si>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</si>
  <si>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</si>
  <si>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</si>
  <si>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</si>
  <si>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</si>
  <si>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</si>
  <si>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</si>
  <si>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</si>
  <si>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</si>
  <si>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</si>
  <si>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</si>
  <si>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</si>
  <si>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</si>
  <si>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</si>
  <si>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</si>
  <si>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</si>
  <si>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</si>
  <si>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</si>
  <si>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</si>
  <si>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</si>
  <si>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</si>
  <si>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</si>
  <si>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</si>
  <si>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</si>
  <si>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</si>
  <si>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</si>
  <si>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</si>
  <si>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</si>
  <si>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</si>
  <si>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</si>
  <si>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</si>
  <si>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</si>
  <si>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</si>
  <si>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</si>
  <si>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</si>
  <si>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</si>
  <si>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</si>
  <si>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</si>
  <si>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</si>
  <si>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</si>
  <si>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</si>
  <si>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</si>
  <si>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</si>
  <si>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</si>
  <si>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</si>
  <si>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</si>
  <si>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</si>
  <si>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</si>
  <si>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</si>
  <si>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</si>
  <si>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</si>
  <si>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</si>
  <si>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</si>
  <si>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</si>
  <si>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</si>
  <si>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</si>
  <si>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</si>
  <si>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</si>
  <si>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</si>
  <si>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</si>
  <si>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</si>
  <si>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</si>
  <si>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</si>
  <si>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</si>
  <si>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</si>
  <si>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</si>
  <si>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</si>
  <si>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</si>
  <si>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</si>
  <si>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</si>
  <si>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</si>
  <si>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</si>
  <si>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</si>
  <si>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</si>
  <si>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</si>
  <si>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</si>
  <si>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</si>
  <si>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</si>
  <si>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</si>
  <si>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</si>
  <si>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</si>
  <si>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</si>
  <si>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</si>
  <si>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</si>
  <si>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</si>
  <si>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</si>
  <si>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</si>
  <si>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</si>
  <si>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</si>
  <si>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</si>
  <si>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</si>
  <si>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</si>
  <si>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</si>
  <si>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</si>
  <si>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</si>
  <si>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</si>
  <si>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</si>
  <si>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</si>
  <si>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</si>
  <si>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</si>
  <si>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</si>
  <si>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</si>
  <si>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</si>
  <si>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</si>
  <si>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</si>
  <si>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</si>
  <si>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</si>
  <si>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</si>
  <si>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</si>
  <si>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</si>
  <si>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</si>
  <si>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</si>
  <si>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</si>
  <si>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</si>
  <si>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</si>
  <si>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</si>
  <si>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</si>
  <si>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</si>
  <si>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</si>
  <si>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</si>
  <si>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</si>
  <si>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</si>
  <si>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</si>
  <si>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</si>
  <si>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</si>
  <si>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</si>
  <si>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</si>
  <si>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</si>
  <si>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</si>
  <si>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</si>
  <si>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</si>
  <si>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</si>
  <si>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</si>
  <si>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</si>
  <si>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</si>
  <si>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</si>
  <si>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</si>
  <si>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</si>
  <si>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</si>
  <si>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</si>
  <si>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</si>
  <si>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</si>
  <si>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</si>
  <si>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</si>
  <si>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</si>
  <si>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</si>
  <si>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</si>
  <si>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</si>
  <si>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</si>
  <si>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</si>
  <si>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</si>
  <si>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</si>
  <si>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</si>
  <si>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</si>
  <si>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</si>
  <si>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</si>
  <si>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</si>
  <si>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</si>
  <si>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</si>
  <si>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</si>
  <si>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</si>
  <si>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</si>
  <si>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</si>
  <si>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</si>
  <si>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</si>
  <si>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</si>
  <si>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</si>
  <si>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</si>
  <si>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</si>
  <si>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</si>
  <si>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</si>
  <si>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</si>
  <si>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</si>
  <si>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</si>
  <si>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</si>
  <si>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</si>
  <si>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</si>
  <si>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</si>
  <si>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</si>
  <si>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</si>
  <si>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</si>
  <si>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</si>
  <si>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</si>
  <si>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</si>
  <si>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</si>
  <si>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</si>
  <si>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</si>
  <si>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</si>
  <si>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</si>
  <si>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</si>
  <si>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</si>
  <si>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</si>
  <si>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</si>
  <si>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</si>
  <si>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</si>
  <si>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</si>
  <si>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</si>
  <si>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</si>
  <si>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</si>
  <si>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</si>
  <si>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</si>
  <si>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</si>
  <si>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</si>
  <si>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</si>
  <si>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</si>
  <si>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</si>
  <si>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</si>
  <si>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</si>
  <si>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</si>
  <si>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</si>
  <si>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</si>
  <si>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</si>
  <si>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</si>
  <si>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</si>
  <si>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</si>
  <si>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</si>
  <si>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</si>
  <si>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</si>
  <si>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</si>
  <si>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</si>
  <si>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</si>
  <si>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</si>
  <si>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</si>
  <si>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</si>
  <si>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</si>
  <si>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</si>
  <si>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</si>
  <si>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</si>
  <si>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</si>
  <si>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</si>
  <si>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</si>
  <si>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</si>
  <si>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</si>
  <si>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</si>
  <si>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</si>
  <si>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</si>
  <si>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</si>
  <si>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</si>
  <si>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</si>
  <si>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</si>
  <si>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</si>
  <si>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</si>
  <si>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</si>
  <si>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</si>
  <si>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</si>
  <si>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</si>
  <si>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</si>
  <si>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</si>
  <si>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</si>
  <si>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</si>
  <si>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</si>
  <si>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</si>
  <si>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</si>
  <si>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</si>
  <si>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</si>
  <si>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</si>
  <si>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</si>
  <si>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</si>
  <si>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</si>
  <si>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</si>
  <si>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</si>
  <si>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</si>
  <si>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</si>
  <si>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</si>
  <si>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</si>
  <si>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</si>
  <si>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</si>
  <si>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</si>
  <si>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</si>
  <si>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</si>
  <si>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</si>
  <si>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</si>
  <si>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</si>
  <si>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</si>
  <si>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</si>
  <si>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</si>
  <si>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</si>
  <si>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</si>
  <si>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</si>
  <si>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</si>
  <si>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</si>
  <si>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</si>
  <si>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</si>
  <si>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</si>
  <si>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</si>
  <si>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</si>
  <si>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</si>
  <si>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</si>
  <si>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</si>
  <si>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</si>
  <si>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</si>
  <si>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</si>
  <si>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</si>
  <si>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</si>
  <si>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</si>
  <si>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</si>
  <si>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</si>
  <si>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</si>
  <si>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</si>
  <si>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</si>
  <si>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</si>
  <si>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</si>
  <si>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</si>
  <si>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</si>
  <si>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</si>
  <si>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</si>
  <si>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</si>
  <si>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</si>
  <si>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</si>
  <si>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</si>
  <si>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</si>
  <si>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</si>
  <si>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</si>
  <si>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</si>
  <si>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</si>
  <si>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</si>
  <si>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</si>
  <si>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</si>
  <si>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</si>
  <si>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</si>
  <si>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</si>
  <si>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</si>
  <si>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</si>
  <si>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</si>
  <si>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</si>
  <si>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</si>
  <si>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</si>
  <si>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</si>
  <si>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</si>
  <si>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</si>
  <si>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</si>
  <si>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</si>
  <si>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</si>
  <si>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</si>
  <si>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</si>
  <si>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</si>
  <si>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</si>
  <si>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</si>
  <si>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</si>
  <si>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</si>
  <si>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</si>
  <si>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</si>
  <si>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</si>
  <si>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</si>
  <si>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</si>
  <si>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</si>
  <si>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</si>
  <si>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</si>
  <si>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</si>
  <si>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</si>
  <si>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</si>
  <si>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</si>
  <si>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</si>
  <si>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</si>
  <si>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</si>
  <si>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</si>
  <si>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</si>
  <si>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</si>
  <si>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</si>
  <si>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</si>
  <si>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</si>
  <si>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</si>
  <si>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</si>
  <si>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</si>
  <si>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</si>
  <si>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</si>
  <si>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</si>
  <si>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</si>
  <si>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</si>
  <si>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</si>
  <si>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</si>
  <si>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</si>
  <si>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</si>
  <si>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</si>
  <si>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</si>
  <si>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</si>
  <si>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</si>
  <si>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</si>
  <si>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</si>
  <si>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</si>
  <si>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</si>
  <si>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</si>
  <si>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</si>
  <si>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</si>
  <si>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</si>
  <si>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</si>
  <si>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</si>
  <si>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</si>
  <si>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</si>
  <si>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</si>
  <si>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</si>
  <si>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</si>
  <si>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</si>
  <si>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</si>
  <si>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</si>
  <si>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</si>
  <si>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</si>
  <si>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</si>
  <si>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</si>
  <si>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</si>
  <si>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</si>
  <si>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</si>
  <si>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</si>
  <si>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</si>
  <si>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</si>
  <si>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</si>
  <si>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</si>
  <si>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</si>
  <si>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</si>
  <si>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</si>
  <si>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</si>
  <si>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</si>
  <si>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</si>
  <si>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</si>
  <si>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</si>
  <si>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</si>
  <si>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</si>
  <si>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</si>
  <si>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</si>
  <si>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</si>
  <si>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</si>
  <si>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</si>
  <si>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</si>
  <si>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</si>
  <si>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</si>
  <si>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</si>
  <si>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</si>
  <si>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</si>
  <si>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</si>
  <si>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</si>
  <si>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</si>
  <si>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</si>
  <si>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</si>
  <si>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</si>
  <si>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</si>
  <si>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</si>
  <si>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</si>
  <si>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</si>
  <si>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</si>
  <si>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</si>
  <si>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</si>
  <si>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</si>
  <si>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</si>
  <si>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</si>
  <si>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</si>
  <si>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</si>
  <si>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</si>
  <si>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</si>
  <si>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</si>
  <si>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</si>
  <si>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</si>
  <si>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</si>
  <si>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</si>
  <si>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</si>
  <si>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</si>
  <si>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</si>
  <si>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</si>
  <si>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</si>
  <si>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</si>
  <si>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</si>
  <si>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</si>
  <si>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</si>
  <si>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</si>
  <si>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</si>
  <si>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</si>
  <si>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</si>
  <si>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</si>
  <si>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</si>
  <si>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</si>
  <si>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</si>
  <si>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</si>
  <si>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</si>
  <si>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</si>
  <si>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</si>
  <si>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</si>
  <si>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</si>
  <si>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</si>
  <si>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</si>
  <si>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</si>
  <si>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</si>
  <si>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</si>
  <si>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</si>
  <si>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</si>
  <si>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</si>
  <si>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</si>
  <si>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</si>
  <si>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</si>
  <si>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</si>
  <si>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</si>
  <si>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</si>
  <si>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</si>
  <si>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</si>
  <si>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</si>
  <si>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</si>
  <si>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</si>
  <si>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</si>
  <si>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</si>
  <si>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</si>
  <si>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</si>
  <si>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</si>
  <si>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</si>
  <si>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</si>
  <si>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</si>
  <si>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</si>
  <si>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</si>
  <si>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</si>
  <si>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</si>
  <si>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</si>
  <si>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</si>
  <si>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</si>
  <si>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</si>
  <si>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</si>
  <si>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</si>
  <si>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</si>
  <si>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</si>
  <si>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</si>
  <si>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</si>
  <si>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</si>
  <si>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</si>
  <si>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</si>
  <si>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</si>
  <si>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</si>
  <si>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</si>
  <si>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</si>
  <si>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</si>
  <si>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</si>
  <si>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</si>
  <si>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</si>
  <si>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</si>
  <si>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</si>
  <si>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</si>
  <si>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</si>
  <si>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</si>
  <si>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</si>
  <si>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</si>
  <si>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</si>
  <si>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</si>
  <si>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</si>
  <si>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</si>
  <si>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</si>
  <si>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</si>
  <si>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</si>
  <si>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</si>
  <si>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</si>
  <si>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</si>
  <si>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</si>
  <si>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</si>
  <si>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</si>
  <si>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</si>
  <si>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</si>
  <si>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</si>
  <si>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</si>
  <si>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</si>
  <si>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</si>
  <si>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</si>
  <si>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</si>
  <si>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</si>
  <si>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</si>
  <si>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</si>
  <si>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</si>
  <si>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</si>
  <si>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</si>
  <si>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</si>
  <si>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</si>
  <si>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</si>
  <si>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</si>
  <si>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</si>
  <si>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</si>
  <si>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</si>
  <si>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</si>
  <si>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</si>
  <si>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</si>
  <si>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</si>
  <si>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</si>
  <si>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</si>
  <si>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</si>
  <si>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</si>
  <si>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</si>
  <si>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</si>
  <si>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</si>
  <si>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</si>
  <si>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</si>
  <si>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</si>
  <si>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</si>
  <si>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</si>
  <si>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</si>
  <si>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</si>
  <si>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</si>
  <si>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</si>
  <si>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</si>
  <si>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</si>
  <si>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</si>
  <si>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</si>
  <si>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</si>
  <si>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</si>
  <si>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</si>
  <si>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</si>
  <si>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</si>
  <si>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</si>
  <si>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</si>
  <si>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</si>
  <si>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</si>
  <si>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</si>
  <si>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</si>
  <si>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</si>
  <si>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</si>
  <si>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</si>
  <si>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</si>
  <si>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</si>
  <si>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</si>
  <si>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</si>
  <si>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</si>
  <si>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</si>
  <si>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</si>
  <si>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</si>
  <si>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</si>
  <si>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</si>
  <si>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</si>
  <si>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</si>
  <si>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</si>
  <si>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</si>
  <si>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</si>
  <si>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</si>
  <si>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</si>
  <si>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</si>
  <si>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</si>
  <si>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</si>
  <si>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</si>
  <si>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</si>
  <si>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</si>
  <si>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</si>
  <si>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</si>
  <si>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</si>
  <si>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</si>
  <si>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</si>
  <si>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</si>
  <si>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</si>
  <si>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</si>
  <si>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</si>
  <si>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</si>
  <si>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</si>
  <si>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</si>
  <si>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</si>
  <si>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</si>
  <si>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</si>
  <si>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</si>
  <si>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</si>
  <si>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</si>
  <si>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</si>
  <si>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</si>
  <si>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</si>
  <si>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</si>
  <si>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</si>
  <si>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</si>
  <si>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</si>
  <si>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</si>
  <si>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</si>
  <si>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</si>
  <si>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</si>
  <si>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</si>
  <si>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</si>
  <si>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</si>
  <si>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</si>
  <si>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</si>
  <si>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</si>
  <si>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</si>
  <si>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</si>
  <si>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</si>
  <si>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</si>
  <si>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</si>
  <si>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</si>
  <si>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</si>
  <si>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</si>
  <si>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</si>
  <si>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</si>
  <si>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</si>
  <si>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</si>
  <si>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</si>
  <si>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</si>
  <si>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</si>
  <si>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</si>
  <si>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</si>
  <si>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</si>
  <si>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</si>
  <si>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</si>
  <si>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</si>
  <si>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</si>
  <si>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</si>
  <si>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</si>
  <si>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</si>
  <si>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</si>
  <si>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</si>
  <si>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</si>
  <si>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</si>
  <si>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</si>
  <si>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</si>
  <si>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</si>
  <si>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</si>
  <si>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</si>
  <si>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</si>
  <si>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</si>
  <si>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</si>
  <si>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</si>
  <si>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</si>
  <si>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</si>
  <si>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</si>
  <si>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</si>
  <si>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</si>
  <si>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</si>
  <si>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</si>
  <si>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</si>
  <si>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</si>
  <si>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</si>
  <si>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</si>
  <si>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</si>
  <si>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</si>
  <si>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</si>
  <si>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</si>
  <si>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</si>
  <si>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</si>
  <si>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</si>
  <si>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</si>
  <si>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</si>
  <si>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</si>
  <si>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</si>
  <si>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</si>
  <si>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</si>
  <si>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</si>
  <si>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</si>
  <si>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</si>
  <si>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</si>
  <si>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</si>
  <si>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</si>
  <si>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</si>
  <si>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</si>
  <si>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</si>
  <si>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</si>
  <si>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</si>
  <si>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</si>
  <si>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</si>
  <si>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</si>
  <si>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</si>
  <si>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</si>
  <si>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</si>
  <si>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</si>
  <si>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</si>
  <si>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</si>
  <si>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</si>
  <si>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</si>
  <si>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</si>
  <si>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</si>
  <si>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</si>
  <si>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</si>
  <si>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</si>
  <si>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</si>
  <si>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</si>
  <si>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</si>
  <si>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</si>
  <si>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</si>
  <si>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</si>
  <si>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</si>
  <si>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</si>
  <si>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</si>
  <si>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</si>
  <si>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</si>
  <si>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</si>
  <si>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</si>
  <si>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</si>
  <si>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</si>
  <si>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</si>
  <si>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</si>
  <si>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</si>
  <si>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</si>
  <si>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</si>
  <si>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</si>
  <si>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</si>
  <si>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</si>
  <si>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</si>
  <si>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</si>
  <si>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</si>
  <si>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</si>
  <si>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</si>
  <si>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</si>
  <si>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</si>
  <si>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</si>
  <si>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</si>
  <si>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</si>
  <si>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</si>
  <si>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</si>
  <si>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</si>
  <si>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</si>
  <si>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</si>
  <si>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</si>
  <si>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</si>
  <si>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</si>
  <si>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</si>
  <si>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</si>
  <si>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</si>
  <si>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</si>
  <si>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</si>
  <si>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</si>
  <si>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</si>
  <si>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</si>
  <si>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</si>
  <si>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</si>
  <si>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</si>
  <si>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</si>
  <si>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</si>
  <si>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</si>
  <si>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</si>
  <si>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</si>
  <si>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</si>
  <si>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</si>
  <si>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</si>
  <si>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</si>
  <si>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</si>
  <si>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</si>
  <si>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</si>
  <si>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</si>
  <si>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</si>
  <si>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</si>
  <si>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</si>
  <si>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</si>
  <si>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</si>
  <si>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</si>
  <si>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</si>
  <si>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</si>
  <si>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</si>
  <si>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</si>
  <si>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</si>
  <si>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</si>
  <si>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</si>
  <si>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</si>
  <si>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</si>
  <si>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</si>
  <si>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</si>
  <si>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</si>
  <si>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</si>
  <si>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</si>
  <si>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</si>
  <si>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</si>
  <si>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</si>
  <si>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</si>
  <si>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</si>
  <si>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</si>
  <si>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</si>
  <si>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</si>
  <si>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</si>
  <si>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</si>
  <si>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</si>
  <si>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</si>
  <si>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</si>
  <si>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</si>
  <si>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</si>
  <si>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</si>
  <si>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</si>
  <si>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</si>
  <si>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</si>
  <si>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</si>
  <si>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</si>
  <si>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</si>
  <si>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</si>
  <si>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</si>
  <si>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</si>
  <si>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</si>
  <si>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</si>
  <si>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</si>
  <si>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</si>
  <si>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</si>
  <si>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</si>
  <si>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</si>
  <si>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</si>
  <si>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</si>
  <si>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</si>
  <si>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</si>
  <si>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</si>
  <si>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</si>
  <si>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</si>
  <si>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</si>
  <si>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</si>
  <si>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</si>
  <si>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</si>
  <si>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</si>
  <si>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</si>
  <si>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</si>
  <si>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</si>
  <si>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</si>
  <si>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</si>
  <si>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</si>
  <si>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</si>
  <si>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</si>
  <si>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</si>
  <si>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</si>
  <si>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</si>
  <si>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</si>
  <si>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</si>
  <si>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</si>
  <si>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</si>
  <si>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</si>
  <si>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</si>
  <si>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</si>
  <si>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</si>
  <si>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</si>
  <si>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</si>
  <si>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</si>
  <si>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</si>
  <si>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</si>
  <si>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</si>
  <si>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</si>
  <si>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</si>
  <si>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</si>
  <si>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</si>
  <si>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</si>
  <si>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</si>
  <si>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</si>
  <si>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</si>
  <si>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</si>
  <si>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</si>
  <si>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</si>
  <si>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</si>
  <si>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</si>
  <si>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</si>
  <si>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</si>
  <si>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</si>
  <si>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</si>
  <si>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</si>
  <si>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</si>
  <si>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</si>
  <si>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</si>
  <si>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</si>
  <si>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</si>
  <si>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</si>
  <si>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</si>
  <si>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</si>
  <si>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</si>
  <si>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</si>
  <si>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</si>
  <si>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</si>
  <si>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</si>
  <si>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</si>
  <si>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</si>
  <si>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</si>
  <si>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</si>
  <si>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</si>
  <si>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</si>
  <si>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</si>
  <si>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</si>
  <si>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</si>
  <si>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</si>
  <si>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</si>
  <si>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</si>
  <si>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</si>
  <si>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</si>
  <si>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</si>
  <si>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</si>
  <si>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</si>
  <si>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</si>
  <si>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</si>
  <si>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</si>
  <si>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</si>
  <si>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</si>
  <si>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</si>
  <si>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</si>
  <si>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</si>
  <si>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</si>
  <si>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</si>
  <si>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</si>
  <si>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</si>
  <si>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</si>
  <si>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</si>
  <si>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</si>
  <si>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</si>
  <si>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</si>
  <si>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</si>
  <si>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</si>
  <si>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</si>
  <si>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</si>
  <si>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</si>
  <si>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</si>
  <si>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</si>
  <si>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</si>
  <si>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</si>
  <si>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</si>
  <si>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</si>
  <si>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</si>
  <si>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</si>
  <si>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</si>
  <si>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</si>
  <si>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</si>
  <si>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</si>
  <si>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</si>
  <si>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</si>
  <si>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</si>
  <si>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</si>
  <si>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</si>
  <si>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</si>
  <si>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</si>
  <si>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</si>
  <si>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</si>
  <si>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</si>
  <si>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</si>
  <si>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</si>
  <si>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</si>
  <si>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</si>
  <si>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</si>
  <si>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</si>
  <si>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</si>
  <si>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</si>
  <si>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</si>
  <si>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</si>
  <si>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</si>
  <si>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</si>
  <si>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</si>
  <si>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</si>
  <si>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</si>
  <si>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</si>
  <si>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</si>
  <si>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</si>
  <si>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</si>
  <si>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</si>
  <si>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</si>
  <si>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</si>
  <si>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</si>
  <si>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</si>
  <si>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</si>
  <si>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</si>
  <si>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</si>
  <si>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</si>
  <si>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</si>
  <si>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</si>
  <si>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</si>
  <si>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</si>
  <si>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</si>
  <si>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</si>
  <si>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</si>
  <si>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</si>
  <si>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</si>
  <si>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</si>
  <si>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</si>
  <si>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</si>
  <si>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</si>
  <si>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</si>
  <si>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</si>
  <si>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</si>
  <si>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</si>
  <si>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</si>
  <si>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</si>
  <si>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</si>
  <si>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</si>
  <si>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</si>
  <si>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</si>
  <si>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</si>
  <si>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</si>
  <si>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</si>
  <si>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</si>
  <si>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</si>
  <si>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</si>
  <si>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</si>
  <si>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</si>
  <si>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</si>
  <si>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</si>
  <si>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</si>
  <si>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</si>
  <si>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</si>
  <si>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</si>
  <si>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</si>
  <si>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</si>
  <si>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</si>
  <si>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</si>
  <si>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</si>
  <si>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</si>
  <si>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</si>
  <si>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</si>
  <si>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</si>
  <si>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</si>
  <si>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</si>
  <si>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</si>
  <si>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</si>
  <si>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</si>
  <si>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</si>
  <si>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</si>
  <si>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</si>
  <si>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</si>
  <si>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</si>
  <si>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</si>
  <si>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</si>
  <si>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</si>
  <si>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</si>
  <si>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</si>
  <si>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</si>
  <si>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</si>
  <si>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</si>
  <si>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</si>
  <si>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</si>
  <si>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</si>
  <si>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</si>
  <si>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</si>
  <si>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</si>
  <si>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</si>
  <si>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</si>
  <si>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</si>
  <si>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</si>
  <si>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</si>
  <si>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</si>
  <si>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</si>
  <si>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</si>
  <si>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</si>
  <si>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</si>
  <si>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</si>
  <si>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</si>
  <si>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</si>
  <si>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</si>
  <si>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</si>
  <si>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</si>
  <si>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</si>
  <si>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</si>
  <si>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</si>
  <si>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</si>
  <si>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</si>
  <si>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</si>
  <si>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</si>
  <si>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</si>
  <si>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</si>
  <si>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</si>
  <si>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</si>
  <si>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</si>
  <si>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</si>
  <si>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</si>
  <si>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</si>
  <si>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</si>
  <si>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</si>
  <si>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</si>
  <si>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</si>
  <si>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</si>
  <si>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</si>
  <si>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</si>
  <si>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</si>
  <si>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</si>
  <si>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</si>
  <si>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</si>
  <si>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</si>
  <si>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</si>
  <si>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</si>
  <si>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</si>
  <si>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</si>
  <si>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</si>
  <si>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</si>
  <si>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</si>
  <si>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</si>
  <si>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</si>
  <si>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</si>
  <si>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</si>
  <si>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</si>
  <si>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</si>
  <si>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</si>
  <si>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</si>
  <si>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</si>
  <si>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</si>
  <si>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</si>
  <si>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</si>
  <si>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</si>
  <si>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</si>
  <si>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</si>
  <si>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</si>
  <si>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</si>
  <si>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</si>
  <si>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</si>
  <si>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</si>
  <si>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</si>
  <si>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</si>
  <si>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</si>
  <si>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</si>
  <si>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</si>
  <si>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</si>
  <si>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</si>
  <si>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</si>
  <si>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</si>
  <si>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</si>
  <si>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</si>
  <si>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</si>
  <si>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</si>
  <si>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</si>
  <si>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</si>
  <si>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</si>
  <si>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</si>
  <si>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</si>
  <si>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</si>
  <si>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</si>
  <si>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</si>
  <si>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</si>
  <si>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</si>
  <si>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</si>
  <si>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</si>
  <si>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</si>
  <si>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</si>
  <si>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</si>
  <si>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</si>
  <si>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</si>
  <si>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</si>
  <si>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</si>
  <si>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</si>
  <si>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</si>
  <si>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</si>
  <si>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</si>
  <si>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</si>
  <si>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</si>
  <si>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</si>
  <si>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</si>
  <si>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</si>
  <si>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</si>
  <si>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</si>
  <si>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</si>
  <si>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</si>
  <si>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</si>
  <si>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</si>
  <si>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</si>
  <si>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</si>
  <si>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</si>
  <si>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</si>
  <si>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</si>
  <si>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</si>
  <si>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</si>
  <si>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</si>
  <si>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</si>
  <si>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</si>
  <si>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</si>
  <si>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</si>
  <si>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</si>
  <si>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</si>
  <si>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</si>
  <si>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</si>
  <si>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</si>
  <si>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</si>
  <si>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</si>
  <si>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</si>
  <si>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</si>
  <si>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</si>
  <si>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</si>
  <si>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</si>
  <si>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</si>
  <si>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</si>
  <si>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</si>
  <si>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</si>
  <si>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</si>
  <si>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</si>
  <si>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</si>
  <si>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</si>
  <si>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</si>
  <si>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</si>
  <si>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</si>
  <si>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</si>
  <si>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</si>
  <si>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</si>
  <si>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</si>
  <si>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</si>
  <si>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</si>
  <si>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</si>
  <si>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</si>
  <si>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</si>
  <si>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</si>
  <si>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</si>
  <si>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</si>
  <si>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</si>
  <si>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</si>
  <si>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</si>
  <si>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</si>
  <si>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</si>
  <si>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</si>
  <si>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</si>
  <si>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</si>
  <si>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</si>
  <si>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</si>
  <si>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</si>
  <si>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</si>
  <si>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</si>
  <si>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</si>
  <si>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</si>
  <si>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</si>
  <si>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</si>
  <si>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</si>
  <si>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</si>
  <si>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</si>
  <si>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</si>
  <si>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</si>
  <si>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</si>
  <si>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</si>
  <si>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</si>
  <si>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</si>
  <si>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</si>
  <si>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</si>
  <si>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</si>
  <si>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</si>
  <si>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</si>
  <si>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</si>
  <si>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</si>
  <si>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</si>
  <si>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</si>
  <si>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</si>
  <si>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</si>
  <si>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</si>
  <si>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</si>
  <si>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</si>
  <si>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</si>
  <si>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</si>
  <si>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</si>
  <si>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</si>
  <si>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</si>
  <si>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</si>
  <si>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</si>
  <si>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</si>
  <si>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</si>
  <si>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</si>
  <si>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</si>
  <si>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</si>
  <si>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</si>
  <si>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</si>
  <si>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</si>
  <si>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</si>
  <si>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</si>
  <si>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</si>
  <si>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</si>
  <si>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</si>
  <si>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</si>
  <si>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</si>
  <si>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</si>
  <si>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</si>
  <si>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</si>
  <si>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</si>
  <si>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</si>
  <si>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</si>
  <si>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</si>
  <si>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</si>
  <si>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</si>
  <si>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</si>
  <si>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</si>
  <si>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</si>
  <si>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</si>
  <si>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</si>
  <si>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</si>
  <si>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</si>
  <si>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</si>
  <si>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</si>
  <si>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</si>
  <si>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</si>
  <si>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</si>
  <si>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</si>
  <si>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</si>
  <si>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</si>
  <si>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</si>
  <si>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</si>
  <si>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</si>
  <si>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</si>
  <si>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</si>
  <si>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</si>
  <si>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</si>
  <si>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</si>
  <si>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</si>
  <si>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</si>
  <si>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</si>
  <si>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</si>
  <si>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</si>
  <si>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</si>
  <si>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</si>
  <si>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</si>
  <si>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</si>
  <si>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</si>
  <si>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</si>
  <si>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</si>
  <si>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</si>
  <si>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</si>
  <si>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</si>
  <si>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</si>
  <si>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</si>
  <si>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</si>
  <si>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</si>
  <si>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</si>
  <si>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</si>
  <si>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</si>
  <si>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</si>
  <si>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</si>
  <si>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</si>
  <si>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</si>
  <si>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</si>
  <si>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</si>
  <si>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</si>
  <si>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</si>
  <si>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</si>
  <si>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</si>
  <si>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</si>
  <si>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</si>
  <si>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</si>
  <si>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</si>
  <si>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</si>
  <si>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</si>
  <si>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</si>
  <si>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</si>
  <si>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</si>
  <si>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</si>
  <si>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</si>
  <si>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</si>
  <si>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</si>
  <si>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</si>
  <si>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</si>
  <si>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</si>
  <si>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</si>
  <si>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</si>
  <si>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</si>
  <si>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</si>
  <si>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</si>
  <si>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</si>
  <si>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</si>
  <si>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</si>
  <si>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</si>
  <si>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</si>
  <si>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</si>
  <si>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</si>
  <si>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</si>
  <si>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</si>
  <si>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</si>
  <si>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</si>
  <si>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</si>
  <si>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</si>
  <si>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</si>
  <si>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</si>
  <si>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</si>
  <si>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</si>
  <si>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</si>
  <si>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</si>
  <si>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</si>
  <si>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</si>
  <si>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</si>
  <si>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</si>
  <si>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</si>
  <si>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</si>
  <si>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</si>
  <si>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</si>
  <si>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</si>
  <si>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</si>
  <si>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</si>
  <si>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</si>
  <si>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</si>
  <si>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</si>
  <si>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</si>
  <si>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</si>
  <si>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</si>
  <si>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</si>
  <si>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</si>
  <si>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</si>
  <si>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</si>
  <si>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</si>
  <si>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</si>
  <si>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</si>
  <si>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</si>
  <si>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</si>
  <si>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</si>
  <si>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</si>
  <si>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</si>
  <si>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</si>
  <si>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</si>
  <si>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</si>
  <si>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</si>
  <si>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</si>
  <si>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</si>
  <si>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</si>
  <si>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</si>
  <si>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</si>
  <si>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</si>
  <si>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</si>
  <si>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</si>
  <si>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</si>
  <si>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</si>
  <si>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</si>
  <si>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</si>
  <si>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</si>
  <si>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</si>
  <si>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</si>
  <si>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</si>
  <si>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</si>
  <si>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</si>
  <si>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</si>
  <si>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</si>
  <si>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</si>
  <si>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</si>
  <si>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</si>
  <si>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</si>
  <si>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</si>
  <si>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</si>
  <si>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</si>
  <si>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</si>
  <si>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</si>
  <si>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</si>
  <si>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</si>
  <si>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</si>
  <si>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</si>
  <si>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</si>
  <si>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</si>
  <si>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</si>
  <si>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</si>
  <si>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</si>
  <si>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</si>
  <si>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</si>
  <si>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</si>
  <si>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</si>
  <si>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</si>
  <si>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</si>
  <si>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</si>
  <si>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</si>
  <si>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</si>
  <si>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</si>
  <si>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</si>
  <si>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</si>
  <si>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</si>
  <si>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</si>
  <si>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</si>
  <si>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</si>
  <si>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</si>
  <si>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</si>
  <si>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</si>
  <si>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</si>
  <si>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</si>
  <si>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</si>
  <si>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</si>
  <si>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</si>
  <si>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</si>
  <si>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</si>
  <si>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</si>
  <si>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</si>
  <si>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</si>
  <si>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</si>
  <si>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</si>
  <si>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</si>
  <si>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</si>
  <si>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</si>
  <si>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</si>
  <si>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</si>
  <si>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</si>
  <si>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</si>
  <si>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</si>
  <si>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</si>
  <si>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</si>
  <si>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</si>
  <si>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</si>
  <si>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</si>
  <si>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</si>
  <si>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</si>
  <si>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</si>
  <si>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</si>
  <si>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</si>
  <si>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</si>
  <si>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</si>
  <si>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</si>
  <si>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</si>
  <si>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</si>
  <si>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</si>
  <si>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</si>
  <si>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</si>
  <si>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</si>
  <si>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</si>
  <si>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</si>
  <si>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</si>
  <si>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</si>
  <si>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</si>
  <si>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</si>
  <si>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</si>
  <si>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</si>
  <si>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</si>
  <si>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</si>
  <si>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</si>
  <si>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</si>
  <si>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</si>
  <si>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</si>
  <si>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</si>
  <si>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</si>
  <si>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</si>
  <si>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</si>
  <si>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</si>
  <si>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</si>
  <si>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</si>
  <si>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</si>
  <si>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</si>
  <si>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</si>
  <si>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</si>
  <si>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</si>
  <si>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</si>
  <si>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</si>
  <si>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</si>
  <si>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</si>
  <si>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</si>
  <si>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</si>
  <si>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</si>
  <si>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</si>
  <si>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</si>
  <si>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</si>
  <si>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</si>
  <si>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</si>
  <si>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</si>
  <si>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</si>
  <si>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</si>
  <si>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</si>
  <si>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</si>
  <si>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</si>
  <si>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</si>
  <si>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</si>
  <si>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</si>
  <si>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</si>
  <si>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</si>
  <si>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</si>
  <si>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</si>
  <si>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</si>
  <si>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</si>
  <si>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</si>
  <si>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</si>
  <si>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</si>
  <si>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</si>
  <si>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</si>
  <si>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</si>
  <si>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</si>
  <si>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</si>
  <si>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</si>
  <si>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</si>
  <si>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</si>
  <si>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</si>
  <si>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</si>
  <si>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</si>
  <si>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</si>
  <si>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</si>
  <si>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</si>
  <si>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</si>
  <si>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</si>
  <si>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</si>
  <si>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</si>
  <si>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</si>
  <si>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</si>
  <si>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</si>
  <si>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</si>
  <si>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</si>
  <si>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</si>
  <si>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</si>
  <si>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</si>
  <si>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</si>
  <si>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</si>
  <si>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</si>
  <si>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</si>
  <si>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</si>
  <si>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</si>
  <si>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</si>
  <si>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</si>
  <si>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</si>
  <si>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</si>
  <si>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</si>
  <si>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</si>
  <si>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</si>
  <si>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</si>
  <si>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</si>
  <si>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</si>
  <si>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</si>
  <si>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</si>
  <si>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</si>
  <si>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</si>
  <si>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</si>
  <si>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</si>
  <si>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</si>
  <si>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</si>
  <si>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</si>
  <si>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</si>
  <si>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</si>
  <si>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</si>
  <si>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</si>
  <si>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</si>
  <si>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</si>
  <si>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</si>
  <si>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</si>
  <si>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</si>
  <si>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</si>
  <si>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</si>
  <si>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</si>
  <si>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</si>
  <si>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</si>
  <si>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</si>
  <si>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</si>
  <si>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</si>
  <si>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</si>
  <si>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</si>
  <si>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</si>
  <si>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</si>
  <si>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</si>
  <si>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</si>
  <si>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</si>
  <si>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</si>
  <si>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</si>
  <si>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</si>
  <si>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</si>
  <si>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</si>
  <si>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</si>
  <si>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</si>
  <si>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</si>
  <si>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</si>
  <si>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</si>
  <si>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</si>
  <si>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</si>
  <si>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</si>
  <si>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</si>
  <si>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</si>
  <si>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</si>
  <si>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</si>
  <si>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</si>
  <si>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</si>
  <si>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</si>
  <si>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</si>
  <si>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</si>
  <si>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</si>
  <si>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</si>
  <si>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</si>
  <si>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</si>
  <si>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</si>
  <si>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</si>
  <si>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</si>
  <si>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</si>
  <si>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</si>
  <si>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</si>
  <si>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</si>
  <si>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</si>
  <si>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</si>
  <si>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</si>
  <si>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</si>
  <si>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</si>
  <si>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</si>
  <si>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</si>
  <si>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</si>
  <si>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</si>
  <si>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</si>
  <si>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</si>
  <si>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</si>
  <si>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</si>
  <si>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</si>
  <si>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</si>
  <si>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</si>
  <si>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</si>
  <si>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</si>
  <si>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</si>
  <si>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</si>
  <si>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</si>
  <si>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</si>
  <si>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</si>
  <si>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</si>
  <si>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</si>
  <si>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</si>
  <si>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</si>
  <si>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</si>
  <si>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</si>
  <si>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</si>
  <si>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</si>
  <si>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</si>
  <si>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</si>
  <si>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</si>
  <si>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</si>
  <si>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</si>
  <si>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</si>
  <si>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</si>
  <si>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</si>
  <si>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</si>
  <si>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</si>
  <si>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</si>
  <si>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</si>
  <si>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</si>
  <si>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</si>
  <si>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</si>
  <si>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</si>
  <si>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</si>
  <si>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</si>
  <si>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</si>
  <si>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</si>
  <si>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</si>
  <si>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</si>
  <si>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</si>
  <si>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</si>
  <si>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</si>
  <si>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</si>
  <si>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</si>
  <si>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</si>
  <si>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</si>
  <si>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</si>
  <si>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</si>
  <si>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</si>
  <si>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</si>
  <si>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</si>
  <si>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</si>
  <si>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</si>
  <si>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</si>
  <si>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</si>
  <si>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</si>
  <si>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</si>
  <si>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</si>
  <si>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</si>
  <si>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</si>
  <si>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</si>
  <si>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</si>
  <si>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</si>
  <si>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</si>
  <si>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</si>
  <si>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</si>
  <si>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</si>
  <si>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</si>
  <si>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</si>
  <si>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</si>
  <si>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</si>
  <si>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</si>
  <si>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</si>
  <si>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</si>
  <si>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</si>
  <si>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</si>
  <si>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</si>
  <si>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</si>
  <si>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</si>
  <si>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</si>
  <si>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</si>
  <si>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</si>
  <si>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</si>
  <si>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</si>
  <si>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</si>
  <si>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</si>
  <si>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</si>
  <si>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</si>
  <si>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</si>
  <si>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</si>
  <si>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</si>
  <si>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</si>
  <si>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</si>
  <si>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</si>
  <si>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</si>
  <si>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</si>
  <si>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</si>
  <si>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</si>
  <si>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</si>
  <si>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</si>
  <si>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</si>
  <si>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</si>
  <si>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</si>
  <si>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</si>
  <si>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</si>
  <si>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</si>
  <si>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</si>
  <si>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</si>
  <si>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</si>
  <si>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</si>
  <si>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</si>
  <si>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</si>
  <si>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</si>
  <si>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</si>
  <si>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</si>
  <si>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</si>
  <si>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</si>
  <si>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</si>
  <si>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</si>
  <si>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</si>
  <si>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</si>
  <si>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</si>
  <si>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</si>
  <si>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</si>
  <si>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</si>
  <si>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</si>
  <si>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</si>
  <si>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</si>
  <si>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</si>
  <si>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</si>
  <si>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</si>
  <si>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</si>
  <si>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</si>
  <si>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</si>
  <si>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</si>
  <si>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</si>
  <si>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</si>
  <si>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</si>
  <si>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</si>
  <si>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</si>
  <si>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</si>
  <si>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</si>
  <si>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</si>
  <si>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</si>
  <si>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</si>
  <si>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</si>
  <si>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</si>
  <si>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</si>
  <si>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</si>
  <si>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</si>
  <si>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</si>
  <si>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</si>
  <si>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</si>
  <si>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</si>
  <si>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</si>
  <si>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</si>
  <si>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</si>
  <si>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</si>
  <si>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</si>
  <si>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</si>
  <si>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</si>
  <si>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</si>
  <si>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</si>
  <si>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</si>
  <si>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</si>
  <si>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</si>
  <si>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</si>
  <si>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</si>
  <si>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</si>
  <si>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</si>
  <si>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</si>
  <si>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</si>
  <si>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</si>
  <si>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</si>
  <si>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</si>
  <si>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</si>
  <si>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</si>
  <si>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</si>
  <si>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</si>
  <si>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</si>
  <si>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</si>
  <si>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</si>
  <si>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</si>
  <si>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</si>
  <si>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</si>
  <si>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</si>
  <si>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</si>
  <si>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</si>
  <si>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</si>
  <si>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</si>
  <si>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</si>
  <si>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</si>
  <si>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</si>
  <si>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</si>
  <si>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</si>
  <si>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</si>
  <si>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</si>
  <si>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</si>
  <si>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</si>
  <si>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</si>
  <si>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</si>
  <si>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</si>
  <si>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</si>
  <si>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</si>
  <si>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</si>
  <si>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</si>
  <si>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</si>
  <si>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</si>
  <si>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</si>
  <si>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</si>
  <si>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</si>
  <si>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</si>
  <si>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</si>
  <si>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</si>
  <si>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</si>
  <si>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</si>
  <si>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</si>
  <si>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</si>
  <si>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</si>
  <si>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</si>
  <si>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</si>
  <si>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</si>
  <si>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</si>
  <si>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</si>
  <si>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</si>
  <si>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</si>
  <si>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</si>
  <si>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</si>
  <si>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</si>
  <si>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</si>
  <si>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</si>
  <si>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</si>
  <si>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</si>
  <si>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</si>
  <si>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</si>
  <si>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</si>
  <si>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</si>
  <si>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</si>
  <si>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</si>
  <si>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</si>
  <si>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</si>
  <si>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</si>
  <si>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</si>
  <si>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</si>
  <si>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</si>
  <si>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</si>
  <si>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</si>
  <si>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</si>
  <si>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</si>
  <si>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</si>
  <si>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</si>
  <si>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</si>
  <si>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</si>
  <si>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</si>
  <si>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</si>
  <si>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</si>
  <si>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</si>
  <si>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</si>
  <si>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</si>
  <si>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</si>
  <si>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</si>
  <si>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</si>
  <si>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</si>
  <si>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</si>
  <si>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</si>
  <si>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</si>
  <si>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</si>
  <si>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</si>
  <si>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</si>
  <si>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</si>
  <si>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</si>
  <si>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</si>
  <si>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</si>
  <si>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</si>
  <si>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</si>
  <si>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</si>
  <si>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</si>
  <si>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</si>
  <si>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</si>
  <si>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</si>
  <si>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</si>
  <si>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</si>
  <si>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</si>
  <si>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</si>
  <si>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</si>
  <si>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</si>
  <si>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</si>
  <si>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</si>
  <si>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</si>
  <si>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</si>
  <si>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</si>
  <si>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</si>
  <si>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</si>
  <si>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</si>
  <si>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</si>
  <si>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</si>
  <si>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</si>
  <si>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</si>
  <si>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</si>
  <si>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</si>
  <si>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</si>
  <si>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</si>
  <si>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</si>
  <si>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</si>
  <si>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</si>
  <si>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</si>
  <si>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</si>
  <si>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</si>
  <si>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</si>
  <si>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</si>
  <si>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</si>
  <si>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</si>
  <si>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</si>
  <si>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</si>
  <si>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</si>
  <si>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</si>
  <si>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</si>
  <si>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</si>
  <si>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</si>
  <si>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</si>
  <si>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</si>
  <si>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</si>
  <si>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</si>
  <si>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</si>
  <si>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</si>
  <si>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</si>
  <si>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</si>
  <si>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</si>
  <si>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</si>
  <si>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</si>
  <si>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</si>
  <si>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</si>
  <si>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</si>
  <si>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</si>
  <si>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</si>
  <si>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</si>
  <si>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</si>
  <si>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</si>
  <si>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</si>
  <si>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</si>
  <si>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</si>
  <si>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</si>
  <si>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</si>
  <si>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</si>
  <si>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</si>
  <si>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</si>
  <si>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</si>
  <si>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</si>
  <si>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</si>
  <si>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</si>
  <si>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</si>
  <si>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</si>
  <si>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</si>
  <si>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</si>
  <si>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</si>
  <si>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</si>
  <si>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</si>
  <si>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</si>
  <si>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</si>
  <si>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</si>
  <si>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</si>
  <si>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</si>
  <si>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</si>
  <si>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</si>
  <si>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</si>
  <si>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</si>
  <si>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</si>
  <si>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</si>
  <si>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</si>
  <si>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</si>
  <si>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</si>
  <si>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</si>
  <si>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</si>
  <si>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</si>
  <si>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</si>
  <si>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</si>
  <si>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</si>
  <si>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</si>
  <si>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</si>
  <si>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</si>
  <si>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</si>
  <si>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</si>
  <si>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</si>
  <si>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</si>
  <si>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</si>
  <si>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</si>
  <si>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</si>
  <si>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</si>
  <si>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</si>
  <si>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</si>
  <si>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</si>
  <si>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</si>
  <si>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</si>
  <si>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</si>
  <si>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</si>
  <si>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</si>
  <si>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</si>
  <si>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</si>
  <si>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</si>
  <si>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</si>
  <si>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</si>
  <si>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</si>
  <si>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</si>
  <si>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</si>
  <si>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</si>
  <si>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</si>
  <si>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</si>
  <si>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</si>
  <si>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</si>
  <si>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</si>
  <si>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</si>
  <si>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</si>
  <si>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</si>
  <si>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</si>
  <si>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</si>
  <si>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</si>
  <si>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</si>
  <si>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</si>
  <si>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</si>
  <si>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</si>
  <si>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</si>
  <si>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</si>
  <si>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</si>
  <si>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</si>
  <si>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</si>
  <si>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</si>
  <si>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</si>
  <si>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</si>
  <si>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</si>
  <si>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</si>
  <si>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</si>
  <si>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</si>
  <si>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</si>
  <si>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</si>
  <si>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</si>
  <si>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</si>
  <si>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</si>
  <si>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</si>
  <si>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</si>
  <si>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</si>
  <si>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</si>
  <si>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</si>
  <si>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</si>
  <si>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</si>
  <si>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</si>
  <si>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</si>
  <si>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</si>
  <si>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</si>
  <si>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</si>
  <si>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</si>
  <si>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</si>
  <si>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</si>
  <si>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</si>
  <si>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</si>
  <si>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</si>
  <si>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</si>
  <si>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</si>
  <si>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</si>
  <si>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</si>
  <si>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</si>
  <si>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</si>
  <si>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</si>
  <si>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</si>
  <si>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</si>
  <si>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</si>
  <si>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</si>
  <si>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</si>
  <si>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</si>
  <si>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</si>
  <si>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</si>
  <si>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</si>
  <si>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</si>
  <si>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</si>
  <si>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</si>
  <si>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</si>
  <si>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</si>
  <si>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</si>
  <si>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</si>
  <si>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</si>
  <si>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</si>
  <si>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</si>
  <si>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</si>
  <si>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</si>
  <si>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</si>
  <si>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</si>
  <si>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</si>
  <si>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</si>
  <si>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</si>
  <si>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</si>
  <si>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</si>
  <si>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</si>
  <si>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</si>
  <si>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</si>
  <si>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</si>
  <si>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</si>
  <si>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</si>
  <si>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</si>
  <si>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</si>
  <si>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</si>
  <si>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</si>
  <si>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</si>
  <si>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</si>
  <si>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</si>
  <si>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</si>
  <si>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</si>
  <si>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</si>
  <si>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</si>
  <si>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</si>
  <si>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</si>
  <si>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</si>
  <si>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</si>
  <si>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</si>
  <si>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</si>
  <si>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</si>
  <si>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</si>
  <si>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</si>
  <si>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</si>
  <si>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</si>
  <si>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</si>
  <si>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</si>
  <si>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</si>
  <si>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</si>
  <si>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</si>
  <si>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</si>
  <si>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</si>
  <si>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</si>
  <si>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</si>
  <si>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</si>
  <si>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</si>
  <si>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</si>
  <si>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</si>
  <si>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</si>
  <si>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</si>
  <si>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</si>
  <si>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</si>
  <si>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</si>
  <si>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</si>
  <si>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</si>
  <si>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</si>
  <si>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</si>
  <si>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</si>
  <si>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</si>
  <si>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</si>
  <si>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</si>
  <si>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</si>
  <si>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</si>
  <si>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</si>
  <si>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</si>
  <si>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</si>
  <si>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</si>
  <si>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</si>
  <si>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</si>
  <si>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</si>
  <si>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</si>
  <si>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</si>
  <si>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</si>
  <si>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</si>
  <si>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</si>
  <si>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</si>
  <si>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</si>
  <si>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</si>
  <si>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</si>
  <si>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</si>
  <si>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</si>
  <si>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</si>
  <si>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</si>
  <si>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</si>
  <si>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</si>
  <si>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</si>
  <si>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</si>
  <si>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</si>
  <si>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</si>
  <si>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</si>
  <si>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</si>
  <si>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</si>
  <si>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</si>
  <si>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</si>
  <si>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</si>
  <si>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</si>
  <si>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</si>
  <si>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</si>
  <si>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</si>
  <si>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</si>
  <si>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</si>
  <si>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</si>
  <si>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</si>
  <si>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</si>
  <si>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</si>
  <si>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</si>
  <si>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</si>
  <si>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</si>
  <si>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</si>
  <si>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</si>
  <si>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</si>
  <si>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</si>
  <si>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</si>
  <si>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</si>
  <si>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</si>
  <si>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</si>
  <si>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</si>
  <si>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</si>
  <si>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</si>
  <si>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</si>
  <si>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</si>
  <si>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</si>
  <si>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</si>
  <si>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</si>
  <si>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</si>
  <si>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</si>
  <si>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</si>
  <si>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</si>
  <si>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</si>
  <si>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</si>
  <si>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</si>
  <si>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</si>
  <si>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</si>
  <si>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</si>
  <si>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</si>
  <si>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</si>
  <si>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</si>
  <si>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</si>
  <si>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</si>
  <si>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</si>
  <si>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</si>
  <si>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</si>
  <si>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</si>
  <si>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</si>
  <si>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</si>
  <si>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</si>
  <si>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</si>
  <si>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</si>
  <si>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</si>
  <si>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</si>
  <si>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</si>
  <si>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</si>
  <si>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</si>
  <si>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</si>
  <si>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</si>
  <si>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</si>
  <si>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</si>
  <si>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</si>
  <si>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</si>
  <si>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</si>
  <si>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</si>
  <si>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</si>
  <si>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</si>
  <si>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</si>
  <si>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</si>
  <si>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</si>
  <si>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</si>
  <si>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</si>
  <si>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</si>
  <si>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</si>
  <si>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</si>
  <si>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</si>
  <si>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</si>
  <si>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</si>
  <si>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</si>
  <si>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</si>
  <si>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</si>
  <si>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</si>
  <si>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</si>
  <si>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</si>
  <si>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</si>
  <si>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</si>
  <si>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</si>
  <si>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</si>
  <si>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</si>
  <si>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</si>
  <si>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</si>
  <si>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</si>
  <si>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</si>
  <si>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</si>
  <si>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</si>
  <si>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</si>
  <si>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</si>
  <si>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</si>
  <si>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</si>
  <si>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</si>
  <si>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</si>
  <si>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</si>
  <si>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</si>
  <si>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</si>
  <si>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</si>
  <si>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</si>
  <si>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</si>
  <si>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</si>
  <si>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</si>
  <si>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</si>
  <si>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</si>
  <si>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</si>
  <si>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</si>
  <si>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</si>
  <si>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</si>
  <si>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</si>
  <si>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</si>
  <si>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</si>
  <si>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</si>
  <si>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</si>
  <si>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</si>
  <si>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</si>
  <si>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</si>
  <si>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</si>
  <si>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</si>
  <si>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</si>
  <si>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</si>
  <si>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</si>
  <si>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</si>
  <si>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</si>
  <si>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</si>
  <si>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</si>
  <si>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</si>
  <si>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</si>
  <si>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</si>
  <si>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</si>
  <si>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</si>
  <si>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</si>
  <si>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</si>
  <si>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</si>
  <si>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</si>
  <si>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</si>
  <si>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</si>
  <si>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</si>
  <si>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</si>
  <si>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</si>
  <si>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</si>
  <si>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</si>
  <si>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</si>
  <si>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</si>
  <si>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</si>
  <si>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</si>
  <si>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</si>
  <si>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</si>
  <si>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</si>
  <si>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</si>
  <si>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</si>
  <si>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</si>
  <si>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</si>
  <si>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</si>
  <si>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</si>
  <si>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</si>
  <si>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</si>
  <si>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</si>
  <si>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</si>
  <si>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</si>
  <si>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</si>
  <si>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</si>
  <si>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</si>
  <si>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</si>
  <si>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</si>
  <si>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</si>
  <si>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</si>
  <si>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</si>
  <si>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</si>
  <si>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</si>
  <si>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</si>
  <si>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</si>
  <si>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</si>
  <si>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</si>
  <si>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</si>
  <si>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</si>
  <si>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</si>
  <si>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</si>
  <si>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</si>
  <si>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</si>
  <si>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</si>
  <si>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</si>
  <si>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</si>
  <si>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</si>
  <si>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</si>
  <si>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</si>
  <si>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</si>
  <si>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</si>
  <si>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</si>
  <si>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</si>
  <si>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</si>
  <si>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</si>
  <si>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</si>
  <si>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</si>
  <si>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</si>
  <si>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</si>
  <si>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</si>
  <si>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</si>
  <si>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</si>
  <si>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</si>
  <si>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</si>
  <si>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</si>
  <si>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</si>
  <si>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</si>
  <si>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</si>
  <si>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</si>
  <si>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</si>
  <si>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</si>
  <si>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</si>
  <si>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</si>
  <si>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</si>
  <si>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</si>
  <si>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</si>
  <si>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</si>
  <si>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</si>
  <si>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</si>
  <si>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</si>
  <si>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</si>
  <si>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</si>
  <si>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</si>
  <si>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</si>
  <si>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</si>
  <si>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</si>
  <si>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</si>
  <si>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</si>
  <si>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</si>
  <si>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</si>
  <si>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</si>
  <si>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</si>
  <si>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</si>
  <si>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</si>
  <si>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</si>
  <si>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</si>
  <si>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</si>
  <si>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</si>
  <si>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</si>
  <si>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</si>
  <si>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</si>
  <si>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</si>
  <si>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</si>
  <si>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</si>
  <si>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</si>
  <si>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</si>
  <si>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</si>
  <si>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</si>
  <si>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</si>
  <si>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</si>
  <si>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</si>
  <si>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</si>
  <si>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</si>
  <si>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</si>
  <si>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</si>
  <si>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</si>
  <si>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</si>
  <si>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</si>
  <si>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</si>
  <si>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</si>
  <si>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</si>
  <si>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</si>
  <si>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</si>
  <si>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</si>
  <si>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</si>
  <si>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</si>
  <si>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</si>
  <si>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</si>
  <si>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</si>
  <si>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</si>
  <si>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</si>
  <si>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</si>
  <si>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</si>
  <si>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</si>
  <si>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</si>
  <si>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</si>
  <si>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</si>
  <si>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</si>
  <si>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</si>
  <si>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</si>
  <si>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</si>
  <si>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</si>
  <si>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</si>
  <si>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</si>
  <si>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</si>
  <si>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</si>
  <si>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</si>
  <si>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</si>
  <si>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</si>
  <si>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</si>
  <si>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</si>
  <si>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</si>
  <si>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</si>
  <si>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</si>
  <si>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</si>
  <si>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</si>
  <si>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</si>
  <si>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</si>
  <si>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</si>
  <si>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</si>
  <si>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</si>
  <si>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</si>
  <si>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</si>
  <si>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</si>
  <si>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</si>
  <si>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</si>
  <si>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</si>
  <si>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</si>
  <si>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</si>
  <si>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</si>
  <si>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</si>
  <si>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</si>
  <si>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</si>
  <si>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</si>
  <si>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</si>
  <si>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</si>
  <si>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</si>
  <si>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</si>
  <si>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</si>
  <si>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</si>
  <si>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</si>
  <si>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</si>
  <si>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</si>
  <si>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</si>
  <si>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</si>
  <si>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</si>
  <si>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</si>
  <si>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</si>
  <si>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</si>
  <si>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</si>
  <si>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</si>
  <si>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</si>
  <si>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</si>
  <si>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</si>
  <si>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</si>
  <si>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</si>
  <si>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</si>
  <si>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</si>
  <si>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</si>
  <si>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</si>
  <si>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</si>
  <si>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</si>
  <si>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</si>
  <si>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</si>
  <si>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</si>
  <si>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</si>
  <si>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</si>
  <si>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</si>
  <si>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</si>
  <si>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</si>
  <si>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</si>
  <si>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</si>
  <si>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</si>
  <si>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</si>
  <si>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</si>
  <si>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</si>
  <si>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</si>
  <si>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</si>
  <si>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</si>
  <si>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</si>
  <si>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</si>
  <si>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</si>
  <si>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</si>
  <si>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</si>
  <si>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</si>
  <si>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</si>
  <si>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</si>
  <si>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</si>
  <si>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</si>
  <si>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</si>
  <si>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</si>
  <si>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</si>
  <si>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</si>
  <si>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</si>
  <si>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</si>
  <si>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</si>
  <si>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</si>
  <si>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</si>
  <si>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</si>
  <si>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</si>
  <si>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</si>
  <si>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</si>
  <si>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</si>
  <si>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</si>
  <si>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</si>
  <si>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</si>
  <si>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</si>
  <si>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</si>
  <si>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</si>
  <si>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</si>
  <si>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</si>
  <si>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</si>
  <si>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</si>
  <si>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</si>
  <si>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</si>
  <si>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</si>
  <si>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</si>
  <si>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</si>
  <si>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</si>
  <si>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</si>
  <si>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</si>
  <si>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</si>
  <si>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</si>
  <si>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</si>
  <si>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</si>
  <si>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</si>
  <si>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</si>
  <si>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</si>
  <si>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</si>
  <si>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</si>
  <si>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</si>
  <si>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</si>
  <si>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</si>
  <si>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</si>
  <si>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</si>
  <si>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</si>
  <si>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</si>
  <si>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</si>
  <si>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</si>
  <si>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</si>
  <si>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</si>
  <si>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</si>
  <si>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</si>
  <si>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</si>
  <si>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</si>
  <si>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</si>
  <si>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</si>
  <si>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</si>
  <si>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</si>
  <si>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</si>
  <si>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</si>
  <si>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</si>
  <si>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</si>
  <si>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</si>
  <si>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</si>
  <si>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</si>
  <si>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</si>
  <si>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</si>
  <si>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</si>
  <si>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</si>
  <si>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</si>
  <si>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</si>
  <si>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</si>
  <si>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</si>
  <si>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</si>
  <si>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</si>
  <si>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</si>
  <si>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</si>
  <si>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</si>
  <si>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</si>
  <si>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</si>
  <si>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</si>
  <si>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</si>
  <si>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</si>
  <si>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</si>
  <si>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</si>
  <si>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</si>
  <si>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</si>
  <si>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</si>
  <si>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</si>
  <si>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</si>
  <si>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</si>
  <si>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</si>
  <si>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</si>
  <si>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</si>
  <si>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</si>
  <si>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</si>
  <si>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</si>
  <si>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</si>
  <si>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</si>
  <si>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</si>
  <si>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</si>
  <si>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</si>
  <si>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</si>
  <si>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</si>
  <si>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</si>
  <si>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</si>
  <si>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</si>
  <si>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</si>
  <si>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</si>
  <si>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</si>
  <si>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</si>
  <si>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</si>
  <si>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</si>
  <si>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</si>
  <si>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</si>
  <si>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</si>
  <si>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</si>
  <si>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</si>
  <si>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</si>
  <si>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</si>
  <si>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</si>
  <si>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</si>
  <si>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</si>
  <si>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</si>
  <si>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</si>
  <si>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</si>
  <si>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</si>
  <si>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</si>
  <si>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</si>
  <si>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</si>
  <si>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</si>
  <si>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</si>
  <si>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</si>
  <si>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</si>
  <si>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</si>
  <si>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</si>
  <si>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</si>
  <si>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</si>
  <si>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</si>
  <si>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</si>
  <si>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</si>
  <si>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</si>
  <si>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</si>
  <si>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</si>
  <si>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</si>
  <si>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</si>
  <si>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</si>
  <si>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</si>
  <si>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</si>
  <si>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</si>
  <si>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</si>
  <si>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</si>
  <si>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</si>
  <si>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</si>
  <si>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</si>
  <si>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</si>
  <si>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</si>
  <si>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</si>
  <si>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</si>
  <si>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</si>
  <si>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</si>
  <si>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</si>
  <si>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</si>
  <si>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</si>
  <si>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</si>
  <si>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</si>
  <si>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</si>
  <si>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</si>
  <si>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</si>
  <si>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</si>
  <si>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</si>
  <si>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</si>
  <si>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</si>
  <si>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</si>
  <si>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</si>
  <si>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</si>
  <si>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</si>
  <si>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</si>
  <si>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</si>
  <si>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</si>
  <si>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</si>
  <si>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</si>
  <si>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</si>
  <si>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</si>
  <si>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</si>
  <si>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</si>
  <si>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</si>
  <si>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</si>
  <si>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</si>
  <si>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</si>
  <si>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</si>
  <si>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</si>
  <si>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</si>
  <si>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</si>
  <si>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</si>
  <si>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</si>
  <si>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</si>
  <si>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</si>
  <si>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</si>
  <si>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</si>
  <si>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</si>
  <si>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</si>
  <si>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</si>
  <si>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</si>
  <si>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</si>
  <si>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</si>
  <si>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</si>
  <si>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</si>
  <si>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</si>
  <si>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</si>
  <si>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</si>
  <si>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</si>
  <si>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</si>
  <si>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</si>
  <si>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</si>
  <si>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</si>
  <si>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</si>
  <si>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</si>
  <si>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</si>
  <si>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</si>
  <si>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</si>
  <si>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</si>
  <si>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</si>
  <si>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</si>
  <si>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</si>
  <si>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</si>
  <si>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</si>
  <si>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</si>
  <si>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</si>
  <si>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</si>
  <si>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</si>
  <si>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</si>
  <si>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</si>
  <si>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</si>
  <si>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</si>
  <si>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</si>
  <si>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</si>
  <si>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</si>
  <si>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</si>
  <si>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</si>
  <si>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</si>
  <si>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</si>
  <si>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</si>
  <si>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</si>
  <si>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</si>
  <si>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</si>
  <si>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</si>
  <si>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</si>
  <si>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</si>
  <si>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</si>
  <si>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</si>
  <si>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</si>
  <si>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</si>
  <si>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</si>
  <si>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</si>
  <si>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</si>
  <si>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</si>
  <si>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</si>
  <si>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</si>
  <si>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</si>
  <si>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</si>
  <si>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</si>
  <si>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</si>
  <si>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</si>
  <si>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</si>
  <si>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</si>
  <si>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</si>
  <si>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</si>
  <si>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</si>
  <si>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</si>
  <si>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</si>
  <si>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</si>
  <si>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</si>
  <si>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</si>
  <si>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</si>
  <si>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</si>
  <si>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</si>
  <si>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</si>
  <si>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</si>
  <si>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</si>
  <si>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</si>
  <si>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</si>
  <si>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</si>
  <si>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</si>
  <si>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</si>
  <si>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</si>
  <si>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</si>
  <si>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</si>
  <si>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</si>
  <si>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</si>
  <si>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</si>
  <si>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</si>
  <si>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</si>
  <si>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</si>
  <si>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</si>
  <si>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</si>
  <si>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</si>
  <si>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</si>
  <si>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</si>
  <si>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</si>
  <si>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</si>
  <si>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</si>
  <si>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</si>
  <si>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</si>
  <si>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</si>
  <si>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</si>
  <si>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</si>
  <si>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</si>
  <si>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</si>
  <si>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</si>
  <si>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</si>
  <si>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</si>
  <si>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</si>
  <si>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</si>
  <si>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</si>
  <si>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</si>
  <si>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</si>
  <si>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</si>
  <si>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</si>
  <si>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</si>
  <si>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</si>
  <si>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</si>
  <si>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</si>
  <si>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</si>
  <si>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</si>
  <si>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</si>
  <si>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</si>
  <si>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</si>
  <si>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</si>
  <si>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</si>
  <si>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</si>
  <si>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</si>
  <si>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</si>
  <si>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</si>
  <si>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</si>
  <si>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</si>
  <si>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</si>
  <si>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</si>
  <si>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</si>
  <si>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</si>
  <si>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</si>
  <si>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</si>
  <si>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</si>
  <si>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</si>
  <si>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</si>
  <si>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</si>
  <si>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</si>
  <si>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</si>
  <si>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</si>
  <si>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</si>
  <si>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</si>
  <si>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</si>
  <si>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</si>
  <si>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</si>
  <si>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</si>
  <si>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</si>
  <si>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</si>
  <si>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</si>
  <si>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</si>
  <si>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</si>
  <si>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</si>
  <si>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</si>
  <si>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</si>
  <si>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</si>
  <si>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</si>
  <si>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</si>
  <si>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</si>
  <si>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</si>
  <si>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</si>
  <si>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</si>
  <si>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</si>
  <si>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</si>
  <si>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</si>
  <si>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</si>
  <si>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</si>
  <si>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</si>
  <si>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</si>
  <si>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</si>
  <si>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</si>
  <si>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</si>
  <si>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</si>
  <si>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</si>
  <si>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</si>
  <si>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</si>
  <si>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</si>
  <si>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</si>
  <si>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</si>
  <si>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</si>
  <si>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</si>
  <si>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</si>
  <si>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</si>
  <si>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</si>
  <si>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</si>
  <si>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</si>
  <si>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</si>
  <si>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</si>
  <si>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</si>
  <si>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</si>
  <si>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</si>
  <si>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</si>
  <si>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</si>
  <si>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</si>
  <si>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</si>
  <si>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</si>
  <si>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</si>
  <si>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</si>
  <si>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</si>
  <si>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</si>
  <si>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</si>
  <si>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</si>
  <si>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</si>
  <si>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</si>
  <si>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</si>
  <si>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</si>
  <si>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</si>
  <si>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</si>
  <si>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</si>
  <si>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</si>
  <si>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</si>
  <si>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</si>
  <si>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</si>
  <si>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</si>
  <si>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</si>
  <si>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</si>
  <si>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</si>
  <si>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</si>
  <si>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</si>
  <si>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</si>
  <si>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</si>
  <si>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</si>
  <si>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</si>
  <si>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</si>
  <si>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</si>
  <si>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</si>
  <si>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</si>
  <si>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</si>
  <si>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</si>
  <si>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</si>
  <si>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</si>
  <si>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</si>
  <si>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</si>
  <si>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</si>
  <si>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</si>
  <si>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</si>
  <si>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</si>
  <si>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</si>
  <si>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</si>
  <si>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</si>
  <si>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</si>
  <si>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</si>
  <si>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</si>
  <si>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</si>
  <si>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</si>
  <si>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</si>
  <si>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</si>
  <si>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</si>
  <si>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</si>
  <si>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</si>
  <si>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</si>
  <si>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</si>
  <si>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</si>
  <si>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</si>
  <si>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</si>
  <si>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</si>
  <si>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</si>
  <si>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</si>
  <si>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</si>
  <si>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</si>
  <si>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</si>
  <si>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</si>
  <si>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</si>
  <si>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</si>
  <si>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</si>
  <si>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</si>
  <si>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</si>
  <si>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</si>
  <si>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</si>
  <si>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</si>
  <si>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</si>
  <si>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</si>
  <si>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</si>
  <si>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</si>
  <si>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</si>
  <si>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</si>
  <si>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</si>
  <si>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</si>
  <si>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</si>
  <si>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</si>
  <si>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</si>
  <si>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</si>
  <si>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</si>
  <si>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</si>
  <si>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</si>
  <si>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</si>
  <si>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</si>
  <si>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</si>
  <si>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</si>
  <si>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</si>
  <si>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</si>
  <si>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</si>
  <si>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</si>
  <si>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</si>
  <si>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</si>
  <si>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</si>
  <si>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</si>
  <si>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</si>
  <si>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</si>
  <si>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</si>
  <si>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</si>
  <si>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</si>
  <si>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</si>
  <si>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</si>
  <si>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</si>
  <si>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</si>
  <si>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</si>
  <si>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</si>
  <si>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</si>
  <si>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</si>
  <si>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</si>
  <si>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</si>
  <si>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</si>
  <si>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</si>
  <si>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</si>
  <si>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</si>
  <si>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</si>
  <si>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</si>
  <si>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</si>
  <si>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</si>
  <si>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</si>
  <si>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</si>
  <si>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</si>
  <si>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</si>
  <si>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</si>
  <si>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</si>
  <si>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</si>
  <si>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</si>
  <si>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</si>
  <si>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</si>
  <si>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</si>
  <si>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</si>
  <si>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</si>
  <si>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</si>
  <si>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</si>
  <si>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</si>
  <si>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</si>
  <si>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</si>
  <si>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</si>
  <si>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</si>
  <si>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</si>
  <si>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</si>
  <si>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</si>
  <si>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</si>
  <si>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</si>
  <si>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</si>
  <si>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</si>
  <si>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</si>
  <si>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</si>
  <si>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</si>
  <si>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</si>
  <si>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</si>
  <si>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</si>
  <si>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</si>
  <si>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</si>
  <si>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</si>
  <si>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</si>
  <si>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</si>
  <si>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</si>
  <si>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</si>
  <si>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</si>
  <si>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</si>
  <si>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</si>
  <si>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</si>
  <si>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</si>
  <si>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</si>
  <si>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</si>
  <si>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</si>
  <si>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</si>
  <si>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</si>
  <si>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</si>
  <si>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</si>
  <si>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</si>
  <si>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</si>
  <si>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</si>
  <si>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</si>
  <si>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</si>
  <si>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</si>
  <si>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</si>
  <si>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</si>
  <si>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</si>
  <si>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</si>
  <si>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</si>
  <si>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</si>
  <si>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</si>
  <si>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</si>
  <si>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</si>
  <si>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</si>
  <si>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</si>
  <si>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</si>
  <si>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</si>
  <si>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</si>
  <si>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</si>
  <si>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</si>
  <si>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</si>
  <si>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</si>
  <si>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</si>
  <si>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</si>
  <si>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</si>
  <si>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</si>
  <si>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</si>
  <si>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</si>
  <si>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</si>
  <si>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</si>
  <si>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</si>
  <si>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</si>
  <si>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</si>
  <si>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</si>
  <si>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</si>
  <si>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</si>
  <si>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</si>
  <si>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</si>
  <si>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</si>
  <si>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</si>
  <si>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</si>
  <si>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</si>
  <si>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</si>
  <si>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</si>
  <si>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</si>
  <si>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</si>
  <si>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</si>
  <si>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</si>
  <si>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</si>
  <si>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</si>
  <si>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</si>
  <si>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</si>
  <si>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</si>
  <si>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</si>
  <si>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</si>
  <si>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</si>
  <si>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</si>
  <si>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</si>
  <si>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</si>
  <si>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</si>
  <si>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</si>
  <si>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</si>
  <si>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</si>
  <si>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</si>
  <si>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</si>
  <si>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</si>
  <si>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</si>
  <si>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</si>
  <si>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</si>
  <si>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</si>
  <si>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</si>
  <si>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</si>
  <si>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</si>
  <si>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</si>
  <si>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</si>
  <si>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</si>
  <si>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</si>
  <si>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</si>
  <si>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</si>
  <si>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</si>
  <si>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</si>
  <si>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</si>
  <si>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</si>
  <si>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</si>
  <si>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</si>
  <si>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</si>
  <si>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</si>
  <si>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</si>
  <si>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</si>
  <si>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</si>
  <si>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</si>
  <si>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</si>
  <si>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</si>
  <si>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</si>
  <si>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</si>
  <si>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</si>
  <si>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</si>
  <si>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</si>
  <si>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</si>
  <si>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</si>
  <si>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</si>
  <si>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</si>
  <si>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</si>
  <si>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</si>
  <si>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</si>
  <si>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</si>
  <si>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</si>
  <si>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</si>
  <si>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</si>
  <si>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</si>
  <si>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</si>
  <si>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</si>
  <si>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</si>
  <si>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</si>
  <si>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</si>
  <si>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</si>
  <si>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</si>
  <si>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</si>
  <si>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</si>
  <si>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</si>
  <si>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</si>
  <si>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</si>
  <si>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</si>
  <si>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</si>
  <si>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</si>
  <si>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</si>
  <si>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</si>
  <si>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</si>
  <si>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</si>
  <si>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</si>
  <si>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</si>
  <si>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</si>
  <si>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</si>
  <si>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</si>
  <si>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</si>
  <si>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</si>
  <si>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</si>
  <si>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</si>
  <si>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</si>
  <si>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</si>
  <si>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</si>
  <si>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</si>
  <si>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</si>
  <si>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</si>
  <si>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</si>
  <si>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</si>
  <si>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</si>
  <si>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</si>
  <si>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</si>
  <si>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</si>
  <si>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</si>
  <si>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</si>
  <si>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</si>
  <si>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</si>
  <si>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</si>
  <si>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</si>
  <si>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</si>
  <si>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</si>
  <si>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</si>
  <si>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</si>
  <si>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</si>
  <si>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</si>
  <si>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</si>
  <si>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</si>
  <si>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</si>
  <si>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</si>
  <si>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</si>
  <si>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</si>
  <si>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</si>
  <si>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</si>
  <si>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</si>
  <si>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</si>
  <si>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</si>
  <si>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</si>
  <si>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</si>
  <si>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</si>
  <si>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</si>
  <si>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</si>
  <si>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</si>
  <si>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</si>
  <si>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</si>
  <si>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</si>
  <si>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</si>
  <si>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</si>
  <si>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</si>
  <si>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</si>
  <si>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</si>
  <si>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</si>
  <si>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</si>
  <si>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</si>
  <si>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</si>
  <si>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</si>
  <si>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</si>
  <si>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</si>
  <si>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</si>
  <si>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</si>
  <si>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</si>
  <si>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</si>
  <si>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</si>
  <si>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</si>
  <si>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</si>
  <si>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</si>
  <si>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</si>
  <si>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</si>
  <si>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</si>
  <si>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</si>
  <si>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</si>
  <si>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</si>
  <si>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</si>
  <si>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</si>
  <si>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</si>
  <si>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</si>
  <si>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</si>
  <si>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</si>
  <si>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</si>
  <si>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</si>
  <si>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</si>
  <si>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</si>
  <si>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</si>
  <si>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</si>
  <si>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</si>
  <si>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</si>
  <si>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</si>
  <si>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</si>
  <si>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</si>
  <si>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</si>
  <si>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</si>
  <si>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</si>
  <si>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</si>
  <si>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</si>
  <si>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</si>
  <si>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</si>
  <si>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</si>
  <si>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</si>
  <si>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</si>
  <si>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</si>
  <si>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</si>
  <si>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</si>
  <si>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</si>
  <si>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</si>
  <si>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</si>
  <si>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</si>
  <si>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</si>
  <si>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</si>
  <si>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</si>
  <si>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</si>
  <si>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</si>
  <si>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</si>
  <si>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</si>
  <si>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</si>
  <si>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</si>
  <si>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</si>
  <si>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</si>
  <si>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</si>
  <si>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</si>
  <si>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</si>
  <si>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</si>
  <si>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</si>
  <si>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</si>
  <si>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</si>
  <si>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</si>
  <si>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</si>
  <si>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</si>
  <si>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</si>
  <si>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</si>
  <si>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</si>
  <si>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</si>
  <si>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</si>
  <si>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</si>
  <si>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</si>
  <si>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</si>
  <si>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</si>
  <si>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</si>
  <si>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</si>
  <si>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</si>
  <si>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</si>
  <si>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</si>
  <si>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</si>
  <si>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</si>
  <si>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</si>
  <si>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</si>
  <si>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</si>
  <si>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</si>
  <si>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</si>
  <si>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</si>
  <si>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</si>
  <si>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</si>
  <si>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</si>
  <si>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</si>
  <si>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</si>
  <si>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</si>
  <si>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</si>
  <si>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</si>
  <si>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</si>
  <si>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</si>
  <si>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</si>
  <si>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</si>
  <si>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</si>
  <si>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</si>
  <si>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</si>
  <si>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</si>
  <si>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</si>
  <si>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</si>
  <si>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</si>
  <si>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</si>
  <si>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</si>
  <si>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</si>
  <si>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</si>
  <si>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</si>
  <si>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</si>
  <si>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</si>
  <si>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</si>
  <si>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</si>
  <si>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</si>
  <si>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</si>
  <si>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</si>
  <si>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</si>
  <si>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</si>
  <si>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</si>
  <si>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</si>
  <si>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</si>
  <si>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</si>
  <si>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</si>
  <si>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</si>
  <si>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</si>
  <si>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</si>
  <si>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</si>
  <si>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</si>
  <si>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</si>
  <si>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</si>
  <si>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</si>
  <si>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</si>
  <si>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</si>
  <si>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</si>
  <si>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</si>
  <si>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</si>
  <si>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</si>
  <si>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</si>
  <si>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</si>
  <si>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</si>
  <si>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</si>
  <si>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</si>
  <si>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</si>
  <si>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</si>
  <si>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</si>
  <si>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</si>
  <si>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</si>
  <si>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</si>
  <si>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</si>
  <si>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</si>
  <si>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</si>
  <si>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</si>
  <si>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</si>
  <si>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</si>
  <si>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</si>
  <si>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</si>
  <si>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</si>
  <si>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</si>
  <si>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</si>
  <si>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</si>
  <si>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</si>
  <si>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</si>
  <si>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</si>
  <si>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</si>
  <si>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</si>
  <si>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</si>
  <si>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</si>
  <si>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</si>
  <si>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</si>
  <si>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</si>
  <si>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</si>
  <si>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</si>
  <si>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</si>
  <si>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</si>
  <si>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</si>
  <si>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</si>
  <si>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</si>
  <si>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</si>
  <si>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</si>
  <si>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</si>
  <si>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</si>
  <si>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</si>
  <si>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</si>
  <si>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</si>
  <si>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</si>
  <si>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</si>
  <si>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</si>
  <si>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</si>
  <si>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</si>
  <si>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</si>
  <si>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</si>
  <si>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</si>
  <si>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</si>
  <si>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</si>
  <si>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</si>
  <si>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</si>
  <si>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</si>
  <si>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</si>
  <si>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</si>
  <si>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</si>
  <si>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</si>
  <si>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</si>
  <si>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</si>
  <si>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</si>
  <si>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</si>
  <si>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</si>
  <si>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</si>
  <si>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</si>
  <si>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</si>
  <si>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</si>
  <si>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</si>
  <si>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</si>
  <si>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</si>
  <si>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</si>
  <si>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</si>
  <si>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</si>
  <si>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</si>
  <si>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</si>
  <si>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</si>
  <si>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</si>
  <si>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</si>
  <si>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</si>
  <si>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</si>
  <si>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</si>
  <si>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</si>
  <si>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</si>
  <si>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</si>
  <si>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</si>
  <si>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</si>
  <si>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</si>
  <si>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</si>
  <si>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</si>
  <si>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</si>
  <si>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</si>
  <si>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</si>
  <si>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</si>
  <si>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</si>
  <si>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</si>
  <si>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</si>
  <si>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</si>
  <si>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</si>
  <si>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</si>
  <si>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</si>
  <si>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</si>
  <si>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</si>
  <si>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</si>
  <si>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</si>
  <si>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</si>
  <si>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</si>
  <si>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</si>
  <si>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</si>
  <si>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</si>
  <si>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</si>
  <si>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</si>
  <si>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</si>
  <si>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</si>
  <si>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</si>
  <si>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</si>
  <si>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</si>
  <si>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</si>
  <si>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</si>
  <si>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</si>
  <si>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</si>
  <si>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</si>
  <si>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</si>
  <si>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</si>
  <si>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</si>
  <si>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</si>
  <si>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</si>
  <si>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</si>
  <si>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</si>
  <si>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</si>
  <si>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</si>
  <si>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</si>
  <si>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</si>
  <si>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</si>
  <si>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</si>
  <si>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</si>
  <si>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</si>
  <si>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</si>
  <si>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</si>
  <si>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</si>
  <si>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</si>
  <si>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</si>
  <si>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</si>
  <si>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</si>
  <si>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</si>
  <si>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</si>
  <si>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</si>
  <si>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</si>
  <si>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</si>
  <si>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</si>
  <si>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</si>
  <si>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</si>
  <si>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</si>
  <si>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</si>
  <si>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</si>
  <si>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</si>
  <si>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</si>
  <si>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</si>
  <si>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</si>
  <si>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</si>
  <si>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</si>
  <si>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</si>
  <si>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</si>
  <si>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</si>
  <si>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</si>
  <si>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</si>
  <si>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</si>
  <si>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</si>
  <si>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</si>
  <si>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</si>
  <si>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</si>
  <si>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</si>
  <si>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</si>
  <si>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</si>
  <si>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</si>
  <si>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</si>
  <si>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</si>
  <si>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</si>
  <si>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</si>
  <si>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</si>
  <si>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</si>
  <si>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</si>
  <si>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</si>
  <si>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</si>
  <si>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</si>
  <si>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</si>
  <si>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</si>
  <si>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</si>
  <si>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</si>
  <si>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</si>
  <si>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</si>
  <si>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</si>
  <si>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</si>
  <si>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</si>
  <si>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</si>
  <si>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</si>
  <si>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</si>
  <si>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</si>
  <si>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</si>
  <si>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</si>
  <si>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</si>
  <si>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</si>
  <si>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</si>
  <si>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</si>
  <si>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</si>
  <si>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</si>
  <si>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</si>
  <si>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</si>
  <si>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</si>
  <si>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</si>
  <si>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</si>
  <si>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</si>
  <si>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</si>
  <si>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</si>
  <si>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</si>
  <si>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</si>
  <si>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</si>
  <si>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</si>
  <si>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</si>
  <si>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</si>
  <si>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</si>
  <si>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</si>
  <si>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</si>
  <si>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</si>
  <si>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</si>
  <si>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</si>
  <si>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</si>
  <si>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</si>
  <si>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</si>
  <si>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</si>
  <si>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</si>
  <si>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</si>
  <si>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</si>
  <si>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</si>
  <si>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</si>
  <si>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</si>
  <si>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</si>
  <si>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</si>
  <si>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</si>
  <si>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</si>
  <si>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</si>
  <si>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</si>
  <si>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</si>
  <si>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</si>
  <si>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</si>
  <si>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</si>
  <si>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</si>
  <si>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</si>
  <si>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</si>
  <si>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</si>
  <si>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</si>
  <si>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</si>
  <si>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</si>
  <si>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</si>
  <si>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</si>
  <si>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</si>
  <si>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</si>
  <si>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</si>
  <si>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</si>
  <si>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</si>
  <si>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</si>
  <si>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</si>
  <si>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</si>
  <si>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</si>
  <si>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</si>
  <si>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</si>
  <si>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</si>
  <si>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</si>
  <si>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</si>
  <si>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</si>
  <si>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</si>
  <si>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</si>
  <si>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</si>
  <si>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</si>
  <si>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</si>
  <si>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</si>
  <si>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</si>
  <si>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</si>
  <si>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</si>
  <si>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</si>
  <si>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</si>
  <si>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</si>
  <si>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</si>
  <si>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</si>
  <si>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</si>
  <si>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</si>
  <si>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</si>
  <si>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</si>
  <si>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</si>
  <si>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</si>
  <si>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</si>
  <si>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</si>
  <si>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</si>
  <si>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</si>
  <si>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</si>
  <si>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</si>
  <si>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</si>
  <si>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</si>
  <si>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</si>
  <si>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</si>
  <si>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</si>
  <si>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</si>
  <si>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</si>
  <si>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</si>
  <si>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</si>
  <si>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</si>
  <si>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</si>
  <si>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</si>
  <si>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</si>
  <si>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</si>
  <si>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</si>
  <si>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</si>
  <si>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</si>
  <si>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</si>
  <si>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</si>
  <si>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</si>
  <si>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</si>
  <si>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</si>
  <si>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</si>
  <si>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</si>
  <si>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</si>
  <si>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</si>
  <si>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</si>
  <si>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</si>
  <si>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</si>
  <si>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</si>
  <si>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</si>
  <si>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</si>
  <si>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</si>
  <si>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</si>
  <si>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</si>
  <si>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</si>
  <si>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</si>
  <si>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</si>
  <si>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</si>
  <si>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</si>
  <si>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</si>
  <si>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</si>
  <si>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</si>
  <si>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</si>
  <si>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</si>
  <si>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</si>
  <si>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</si>
  <si>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</si>
  <si>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</si>
  <si>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</si>
  <si>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</si>
  <si>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</si>
  <si>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</si>
  <si>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</si>
  <si>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</si>
  <si>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</si>
  <si>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</si>
  <si>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</si>
  <si>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</si>
  <si>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</si>
  <si>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</si>
  <si>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</si>
  <si>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</si>
  <si>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</si>
  <si>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</si>
  <si>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</si>
  <si>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</si>
  <si>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</si>
  <si>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</si>
  <si>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</si>
  <si>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</si>
  <si>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</si>
  <si>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</si>
  <si>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</si>
  <si>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</si>
  <si>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</si>
  <si>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</si>
  <si>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</si>
  <si>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</si>
  <si>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</si>
  <si>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</si>
  <si>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</si>
  <si>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</si>
  <si>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</si>
  <si>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</si>
  <si>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</si>
  <si>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</si>
  <si>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</si>
  <si>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</si>
  <si>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</si>
  <si>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</si>
  <si>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</si>
  <si>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</si>
  <si>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</si>
  <si>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</si>
  <si>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</si>
  <si>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</si>
  <si>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</si>
  <si>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</si>
  <si>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</si>
  <si>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</si>
  <si>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</si>
  <si>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</si>
  <si>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</si>
  <si>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</si>
  <si>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</si>
  <si>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</si>
  <si>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</si>
  <si>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</si>
  <si>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</si>
  <si>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</si>
  <si>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</si>
  <si>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</si>
  <si>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</si>
  <si>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</si>
  <si>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</si>
  <si>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</si>
  <si>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</si>
  <si>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</si>
  <si>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</si>
  <si>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</si>
  <si>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</si>
  <si>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</si>
  <si>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</si>
  <si>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</si>
  <si>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</si>
  <si>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</si>
  <si>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</si>
  <si>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</si>
  <si>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</si>
  <si>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</si>
  <si>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</si>
  <si>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</si>
  <si>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</si>
  <si>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</si>
  <si>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</si>
  <si>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</si>
  <si>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</si>
  <si>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</si>
  <si>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</si>
  <si>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</si>
  <si>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</si>
  <si>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</si>
  <si>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</si>
  <si>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</si>
  <si>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</si>
  <si>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</si>
  <si>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</si>
  <si>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</si>
  <si>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</si>
  <si>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</si>
  <si>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</si>
  <si>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</si>
  <si>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</si>
  <si>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</si>
  <si>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</si>
  <si>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</si>
  <si>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</si>
  <si>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</si>
  <si>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</si>
  <si>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</si>
  <si>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</si>
  <si>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</si>
  <si>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</si>
  <si>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</si>
  <si>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</si>
  <si>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</si>
  <si>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</si>
  <si>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</si>
  <si>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</si>
  <si>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</si>
  <si>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</si>
  <si>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</si>
  <si>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</si>
  <si>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</si>
  <si>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</si>
  <si>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</si>
  <si>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</si>
  <si>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</si>
  <si>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</si>
  <si>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</si>
  <si>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</si>
  <si>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</si>
  <si>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</si>
  <si>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</si>
  <si>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</si>
  <si>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</si>
  <si>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</si>
  <si>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</si>
  <si>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</si>
  <si>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</si>
  <si>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</si>
  <si>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</si>
  <si>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</si>
  <si>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</si>
  <si>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</si>
  <si>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</si>
  <si>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</si>
  <si>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</si>
  <si>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</si>
  <si>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</si>
  <si>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</si>
  <si>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</si>
  <si>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</si>
  <si>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</si>
  <si>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</si>
  <si>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</si>
  <si>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</si>
  <si>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</si>
  <si>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</si>
  <si>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</si>
  <si>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</si>
  <si>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</si>
  <si>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</si>
  <si>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</si>
  <si>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</si>
  <si>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</si>
  <si>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</si>
  <si>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</si>
  <si>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</si>
  <si>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</si>
  <si>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</si>
  <si>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</si>
  <si>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</si>
  <si>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</si>
  <si>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</si>
  <si>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</si>
  <si>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</si>
  <si>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</si>
  <si>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</si>
  <si>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</si>
  <si>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</si>
  <si>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</si>
  <si>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</si>
  <si>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</si>
  <si>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</si>
  <si>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</si>
  <si>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</si>
  <si>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</si>
  <si>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</si>
  <si>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</si>
  <si>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</si>
  <si>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</si>
  <si>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</si>
  <si>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</si>
  <si>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</si>
  <si>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</si>
  <si>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</si>
  <si>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</si>
  <si>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</si>
  <si>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</si>
  <si>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</si>
  <si>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</si>
  <si>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</si>
  <si>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</si>
  <si>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</si>
  <si>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</si>
  <si>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</si>
  <si>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</si>
  <si>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</si>
  <si>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</si>
  <si>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</si>
  <si>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</si>
  <si>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</si>
  <si>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</si>
  <si>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</si>
  <si>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</si>
  <si>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</si>
  <si>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</si>
  <si>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</si>
  <si>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</si>
  <si>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</si>
  <si>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</si>
  <si>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</si>
  <si>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</si>
  <si>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</si>
  <si>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</si>
  <si>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</si>
  <si>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</si>
  <si>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</si>
  <si>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</si>
  <si>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</si>
  <si>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</si>
  <si>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</si>
  <si>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</si>
  <si>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</si>
  <si>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</si>
  <si>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</si>
  <si>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</si>
  <si>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</si>
  <si>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</si>
  <si>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</si>
  <si>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</si>
  <si>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</si>
  <si>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</si>
  <si>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</si>
  <si>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</si>
  <si>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</si>
  <si>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</si>
  <si>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</si>
  <si>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</si>
  <si>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</si>
  <si>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</si>
  <si>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</si>
  <si>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</si>
  <si>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</si>
  <si>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</si>
  <si>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</si>
  <si>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</si>
  <si>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</si>
  <si>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</si>
  <si>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</si>
  <si>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</si>
  <si>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</si>
  <si>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</si>
  <si>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</si>
  <si>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</si>
  <si>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</si>
  <si>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</si>
  <si>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</si>
  <si>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</si>
  <si>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</si>
  <si>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</si>
  <si>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</si>
  <si>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</si>
  <si>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</si>
  <si>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</si>
  <si>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</si>
  <si>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</si>
  <si>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</si>
  <si>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</si>
  <si>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</si>
  <si>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</si>
  <si>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</si>
  <si>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</si>
  <si>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</si>
  <si>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</si>
  <si>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</si>
  <si>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</si>
  <si>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</si>
  <si>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</si>
  <si>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</si>
  <si>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</si>
  <si>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</si>
  <si>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</si>
  <si>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</si>
  <si>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</si>
  <si>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</si>
  <si>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</si>
  <si>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</si>
  <si>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</si>
  <si>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</si>
  <si>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</si>
  <si>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</si>
  <si>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</si>
  <si>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</si>
  <si>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</si>
  <si>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</si>
  <si>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</si>
  <si>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</si>
  <si>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</si>
  <si>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</si>
  <si>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</si>
  <si>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</si>
  <si>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</si>
  <si>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</si>
  <si>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</si>
  <si>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</si>
  <si>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</si>
  <si>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</si>
  <si>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</si>
  <si>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</si>
  <si>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</si>
  <si>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</si>
  <si>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</si>
  <si>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</si>
  <si>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</si>
  <si>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</si>
  <si>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</si>
  <si>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</si>
  <si>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</si>
  <si>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</si>
  <si>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</si>
  <si>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</si>
  <si>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</si>
  <si>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</si>
  <si>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</si>
  <si>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</si>
  <si>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</si>
  <si>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</si>
  <si>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</si>
  <si>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</si>
  <si>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</si>
  <si>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</si>
  <si>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</si>
  <si>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</si>
  <si>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</si>
  <si>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</si>
  <si>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</si>
  <si>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</si>
  <si>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</si>
  <si>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</si>
  <si>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</si>
  <si>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</si>
  <si>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</si>
  <si>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</si>
  <si>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</si>
  <si>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</si>
  <si>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</si>
  <si>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</si>
  <si>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</si>
  <si>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</si>
  <si>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</si>
  <si>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</si>
  <si>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</si>
  <si>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</si>
  <si>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</si>
  <si>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</si>
  <si>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</si>
  <si>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</si>
  <si>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</si>
  <si>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</si>
  <si>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</si>
  <si>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</si>
  <si>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</si>
  <si>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</si>
  <si>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</si>
  <si>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</si>
  <si>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</si>
  <si>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</si>
  <si>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</si>
  <si>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</si>
  <si>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</si>
  <si>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</si>
  <si>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</si>
  <si>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</si>
  <si>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</si>
  <si>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</si>
  <si>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</si>
  <si>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</si>
  <si>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</si>
  <si>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</si>
  <si>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</si>
  <si>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</si>
  <si>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</si>
  <si>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</si>
  <si>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</si>
  <si>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</si>
  <si>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</si>
  <si>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</si>
  <si>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</si>
  <si>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</si>
  <si>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</si>
  <si>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</si>
  <si>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</si>
  <si>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</si>
  <si>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</si>
  <si>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</si>
  <si>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</si>
  <si>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</si>
  <si>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</si>
  <si>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</si>
  <si>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</si>
  <si>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</si>
  <si>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</si>
  <si>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</si>
  <si>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</si>
  <si>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</si>
  <si>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</si>
  <si>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</si>
  <si>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</si>
  <si>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</si>
  <si>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</si>
  <si>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</si>
  <si>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</si>
  <si>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</si>
  <si>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</si>
  <si>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</si>
  <si>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</si>
  <si>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</si>
  <si>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</si>
  <si>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</si>
  <si>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</si>
  <si>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</si>
  <si>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</si>
  <si>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</si>
  <si>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</si>
  <si>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</si>
  <si>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</si>
  <si>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</si>
  <si>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</si>
  <si>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</si>
  <si>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</si>
  <si>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</si>
  <si>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</si>
  <si>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</si>
  <si>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</si>
  <si>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</si>
  <si>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</si>
  <si>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</si>
  <si>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</si>
  <si>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</si>
  <si>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</si>
  <si>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</si>
  <si>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</si>
  <si>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</si>
  <si>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</si>
  <si>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</si>
  <si>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</si>
  <si>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</si>
  <si>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</si>
  <si>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</si>
  <si>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</si>
  <si>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</si>
  <si>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</si>
  <si>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</si>
  <si>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</si>
  <si>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</si>
  <si>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</si>
  <si>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</si>
  <si>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</si>
  <si>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</si>
  <si>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</si>
  <si>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</si>
  <si>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</si>
  <si>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</si>
  <si>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</si>
  <si>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</si>
  <si>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</si>
  <si>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</si>
  <si>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</si>
  <si>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</si>
  <si>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</si>
  <si>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</si>
  <si>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</si>
  <si>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</si>
  <si>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</si>
  <si>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</si>
  <si>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</si>
  <si>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</si>
  <si>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</si>
  <si>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</si>
  <si>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</si>
  <si>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</si>
  <si>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</si>
  <si>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</si>
  <si>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</si>
  <si>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</si>
  <si>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</si>
  <si>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</si>
  <si>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</si>
  <si>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</si>
  <si>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</si>
  <si>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</si>
  <si>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</si>
  <si>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</si>
  <si>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</si>
  <si>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</si>
  <si>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</si>
  <si>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</si>
  <si>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</si>
  <si>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</si>
  <si>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</si>
  <si>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</si>
  <si>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</si>
  <si>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</si>
  <si>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</si>
  <si>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</si>
  <si>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</si>
  <si>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</si>
  <si>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</si>
  <si>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</si>
  <si>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</si>
  <si>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</si>
  <si>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</si>
  <si>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</si>
  <si>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</si>
  <si>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</si>
  <si>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</si>
  <si>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</si>
  <si>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</si>
  <si>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</si>
  <si>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</si>
  <si>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</si>
  <si>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</si>
  <si>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</si>
  <si>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</si>
  <si>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</si>
  <si>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</si>
  <si>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</si>
  <si>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</si>
  <si>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</si>
  <si>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</si>
  <si>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</si>
  <si>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</si>
  <si>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</si>
  <si>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</si>
  <si>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</si>
  <si>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</si>
  <si>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</si>
  <si>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</si>
  <si>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</si>
  <si>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</si>
  <si>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</si>
  <si>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</si>
  <si>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</si>
  <si>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</si>
  <si>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</si>
  <si>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</si>
  <si>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</si>
  <si>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</si>
  <si>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</si>
  <si>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</si>
  <si>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</si>
  <si>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</si>
  <si>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</si>
  <si>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</si>
  <si>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</si>
  <si>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</si>
  <si>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</si>
  <si>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</si>
  <si>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</si>
  <si>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</si>
  <si>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</si>
  <si>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</si>
  <si>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</si>
  <si>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</si>
  <si>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</si>
  <si>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</si>
  <si>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</si>
  <si>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</si>
  <si>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</si>
  <si>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</si>
  <si>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</si>
  <si>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</si>
  <si>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</si>
  <si>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</si>
  <si>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</si>
  <si>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</si>
  <si>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</si>
  <si>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</si>
  <si>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</si>
  <si>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</si>
  <si>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</si>
  <si>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</si>
  <si>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</si>
  <si>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</si>
  <si>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</si>
  <si>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</si>
  <si>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</si>
  <si>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</si>
  <si>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</si>
  <si>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</si>
  <si>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</si>
  <si>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</si>
  <si>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</si>
  <si>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</si>
  <si>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</si>
  <si>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</si>
  <si>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</si>
  <si>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</si>
  <si>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</si>
  <si>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</si>
  <si>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</si>
  <si>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</si>
  <si>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</si>
  <si>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</si>
  <si>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</si>
  <si>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</si>
  <si>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</si>
  <si>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</si>
  <si>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</si>
  <si>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</si>
  <si>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</si>
  <si>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</si>
  <si>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</si>
  <si>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</si>
  <si>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</si>
  <si>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</si>
  <si>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</si>
  <si>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</si>
  <si>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</si>
  <si>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</si>
  <si>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</si>
  <si>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</si>
  <si>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</si>
  <si>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</si>
  <si>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</si>
  <si>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</si>
  <si>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</si>
  <si>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</si>
  <si>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</si>
  <si>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</si>
  <si>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</si>
  <si>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</si>
  <si>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</si>
  <si>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</si>
  <si>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</si>
  <si>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</si>
  <si>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</si>
  <si>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</si>
  <si>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</si>
  <si>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</si>
  <si>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</si>
  <si>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</si>
  <si>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</si>
  <si>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</si>
  <si>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</si>
  <si>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</si>
  <si>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</si>
  <si>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</si>
  <si>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</si>
  <si>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</si>
  <si>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</si>
  <si>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</si>
  <si>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</si>
  <si>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</si>
  <si>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</si>
  <si>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</si>
  <si>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</si>
  <si>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</si>
  <si>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</si>
  <si>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</si>
  <si>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</si>
  <si>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</si>
  <si>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</si>
  <si>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</si>
  <si>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</si>
  <si>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</si>
  <si>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</si>
  <si>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</si>
  <si>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</si>
  <si>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</si>
  <si>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</si>
  <si>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</si>
  <si>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</si>
  <si>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</si>
  <si>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</si>
  <si>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</si>
  <si>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</si>
  <si>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</si>
  <si>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</si>
  <si>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</si>
  <si>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</si>
  <si>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</si>
  <si>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</si>
  <si>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</si>
  <si>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</si>
  <si>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</si>
  <si>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</si>
  <si>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</si>
  <si>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</si>
  <si>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</si>
  <si>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</si>
  <si>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</si>
  <si>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</si>
  <si>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</si>
  <si>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</si>
  <si>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</si>
  <si>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</si>
  <si>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</si>
  <si>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</si>
  <si>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</si>
  <si>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</si>
  <si>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</si>
  <si>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</si>
  <si>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</si>
  <si>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</si>
  <si>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</si>
  <si>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</si>
  <si>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</si>
  <si>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</si>
  <si>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</si>
  <si>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</si>
  <si>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</si>
  <si>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</si>
  <si>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</si>
  <si>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</si>
  <si>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</si>
  <si>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</si>
  <si>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</si>
  <si>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</si>
  <si>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</si>
  <si>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</si>
  <si>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</si>
  <si>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</si>
  <si>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</si>
  <si>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</si>
  <si>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</si>
  <si>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</si>
  <si>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</si>
  <si>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</si>
  <si>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</si>
  <si>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</si>
  <si>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</si>
  <si>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</si>
  <si>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</si>
  <si>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</si>
  <si>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</si>
  <si>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</si>
  <si>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</si>
  <si>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</si>
  <si>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</si>
  <si>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</si>
  <si>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</si>
  <si>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</si>
  <si>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</si>
  <si>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</si>
  <si>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</si>
  <si>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</si>
  <si>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</si>
  <si>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</si>
  <si>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</si>
  <si>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</si>
  <si>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</si>
  <si>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</si>
  <si>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</si>
  <si>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</si>
  <si>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</si>
  <si>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</si>
  <si>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</si>
  <si>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</si>
  <si>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</si>
  <si>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</si>
  <si>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</si>
  <si>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</si>
  <si>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</si>
  <si>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</si>
  <si>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</si>
  <si>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</si>
  <si>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</si>
  <si>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</si>
  <si>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</si>
  <si>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</si>
  <si>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</si>
  <si>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</si>
  <si>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</si>
  <si>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</si>
  <si>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</si>
  <si>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</si>
  <si>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</si>
  <si>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</si>
  <si>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</si>
  <si>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</si>
  <si>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</si>
  <si>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</si>
  <si>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</si>
  <si>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</si>
  <si>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</si>
  <si>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</si>
  <si>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</si>
  <si>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</si>
  <si>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</si>
  <si>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</si>
  <si>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</si>
  <si>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</si>
  <si>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</si>
  <si>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</si>
  <si>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</si>
  <si>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</si>
  <si>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</si>
  <si>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</si>
  <si>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</si>
  <si>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</si>
  <si>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</si>
  <si>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</si>
  <si>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</si>
  <si>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</si>
  <si>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</si>
  <si>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</si>
  <si>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</si>
  <si>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</si>
  <si>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</si>
  <si>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</si>
  <si>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</si>
  <si>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</si>
  <si>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</si>
  <si>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</si>
  <si>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</si>
  <si>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</si>
  <si>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</si>
  <si>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</si>
  <si>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</si>
  <si>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</si>
  <si>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</si>
  <si>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</si>
  <si>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</si>
  <si>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</si>
  <si>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</si>
  <si>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</si>
  <si>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</si>
  <si>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</si>
  <si>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</si>
  <si>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</si>
  <si>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</si>
  <si>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</si>
  <si>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</si>
  <si>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</si>
  <si>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</si>
  <si>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</si>
  <si>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</si>
  <si>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</si>
  <si>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</si>
  <si>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</si>
  <si>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</si>
  <si>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</si>
  <si>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</si>
  <si>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</si>
  <si>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</si>
  <si>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</si>
  <si>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</si>
  <si>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</si>
  <si>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</si>
  <si>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</si>
  <si>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</si>
  <si>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</si>
  <si>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</si>
  <si>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</si>
  <si>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</si>
  <si>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</si>
  <si>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</si>
  <si>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</si>
  <si>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</si>
  <si>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</si>
  <si>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</si>
  <si>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</si>
  <si>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</si>
  <si>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</si>
  <si>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</si>
  <si>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</si>
  <si>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</si>
  <si>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</si>
  <si>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</si>
  <si>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</si>
  <si>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</si>
  <si>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</si>
  <si>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</si>
  <si>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</si>
  <si>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</si>
  <si>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</si>
  <si>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</si>
  <si>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</si>
  <si>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</si>
  <si>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</si>
  <si>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</si>
  <si>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</si>
  <si>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</si>
  <si>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</si>
  <si>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</si>
  <si>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</si>
  <si>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</si>
  <si>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</si>
  <si>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</si>
  <si>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</si>
  <si>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</si>
  <si>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</si>
  <si>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</si>
  <si>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</si>
  <si>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</si>
  <si>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</si>
  <si>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</si>
  <si>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</si>
  <si>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</si>
  <si>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</si>
  <si>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</si>
  <si>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</si>
  <si>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</si>
  <si>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</si>
  <si>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</si>
  <si>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</si>
  <si>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</si>
  <si>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</si>
  <si>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</si>
  <si>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</si>
  <si>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</si>
  <si>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</si>
  <si>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</si>
  <si>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</si>
  <si>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</si>
  <si>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</si>
  <si>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</si>
  <si>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</si>
  <si>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</si>
  <si>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</si>
  <si>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</si>
  <si>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</si>
  <si>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</si>
  <si>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</si>
  <si>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</si>
  <si>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</si>
  <si>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</si>
  <si>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</si>
  <si>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</si>
  <si>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</si>
  <si>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</si>
  <si>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</si>
  <si>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</si>
  <si>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</si>
  <si>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</si>
  <si>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</si>
  <si>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</si>
  <si>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</si>
  <si>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</si>
  <si>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</si>
  <si>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</si>
  <si>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</si>
  <si>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</si>
  <si>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</si>
  <si>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</si>
  <si>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</si>
  <si>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</si>
  <si>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</si>
  <si>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</si>
  <si>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</si>
  <si>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</si>
  <si>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</si>
  <si>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</si>
  <si>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</si>
  <si>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</si>
  <si>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</si>
  <si>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</si>
  <si>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</si>
  <si>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</si>
  <si>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</si>
  <si>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</si>
  <si>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</si>
  <si>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</si>
  <si>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</si>
  <si>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</si>
  <si>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</si>
  <si>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</si>
  <si>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</si>
  <si>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</si>
  <si>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</si>
  <si>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</si>
  <si>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</si>
  <si>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</si>
  <si>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</si>
  <si>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</si>
  <si>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</si>
  <si>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</si>
  <si>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</si>
  <si>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</si>
  <si>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</si>
  <si>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</si>
  <si>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</si>
  <si>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</si>
  <si>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</si>
  <si>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</si>
  <si>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</si>
  <si>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</si>
  <si>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</si>
  <si>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</si>
  <si>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</si>
  <si>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</si>
  <si>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</si>
  <si>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</si>
  <si>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</si>
  <si>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</si>
  <si>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</si>
  <si>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</si>
  <si>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</si>
  <si>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</si>
  <si>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</si>
  <si>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</si>
  <si>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</si>
  <si>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</si>
  <si>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</si>
  <si>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</si>
  <si>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</si>
  <si>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</si>
  <si>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</si>
  <si>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</si>
  <si>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</si>
  <si>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</si>
  <si>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</si>
  <si>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</si>
  <si>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</si>
  <si>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</si>
  <si>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</si>
  <si>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</si>
  <si>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</si>
  <si>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</si>
  <si>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</si>
  <si>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</si>
  <si>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</si>
  <si>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</si>
  <si>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</si>
  <si>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</si>
  <si>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</si>
  <si>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</si>
  <si>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</si>
  <si>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</si>
  <si>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</si>
  <si>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</si>
  <si>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</si>
  <si>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</si>
  <si>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</si>
  <si>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</si>
  <si>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</si>
  <si>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</si>
  <si>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</si>
  <si>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</si>
  <si>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</si>
  <si>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</si>
  <si>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</si>
  <si>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</si>
  <si>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</si>
  <si>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</si>
  <si>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</si>
  <si>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</si>
  <si>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</si>
  <si>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</si>
  <si>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</si>
  <si>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</si>
  <si>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</si>
  <si>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</si>
  <si>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</si>
  <si>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</si>
  <si>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</si>
  <si>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</si>
  <si>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</si>
  <si>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</si>
  <si>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</si>
  <si>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</si>
  <si>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</si>
  <si>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</si>
  <si>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</si>
  <si>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</si>
  <si>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</si>
  <si>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</si>
  <si>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</si>
  <si>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</si>
  <si>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</si>
  <si>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</si>
  <si>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</si>
  <si>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</si>
  <si>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</si>
  <si>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</si>
  <si>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</si>
  <si>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</si>
  <si>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</si>
  <si>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</si>
  <si>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</si>
  <si>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</si>
  <si>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</si>
  <si>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</si>
  <si>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</si>
  <si>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</si>
  <si>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</si>
  <si>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</si>
  <si>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</si>
  <si>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</si>
  <si>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</si>
  <si>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</si>
  <si>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</si>
  <si>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</si>
  <si>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</si>
  <si>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</si>
  <si>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</si>
  <si>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</si>
  <si>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</si>
  <si>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</si>
  <si>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</si>
  <si>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</si>
  <si>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</si>
  <si>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</si>
  <si>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</si>
  <si>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</si>
  <si>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</si>
  <si>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</si>
  <si>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</si>
  <si>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</si>
  <si>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</si>
  <si>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</si>
  <si>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</si>
  <si>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</si>
  <si>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</si>
  <si>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</si>
  <si>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</si>
  <si>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</si>
  <si>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</si>
  <si>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</si>
  <si>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</si>
  <si>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</si>
  <si>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</si>
  <si>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</si>
  <si>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</si>
  <si>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</si>
  <si>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</si>
  <si>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</si>
  <si>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</si>
  <si>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</si>
  <si>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</si>
  <si>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</si>
  <si>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</si>
  <si>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</si>
  <si>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</si>
  <si>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</si>
  <si>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</si>
  <si>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</si>
  <si>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</si>
  <si>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</si>
  <si>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</si>
  <si>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</si>
  <si>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</si>
  <si>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</si>
  <si>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</si>
  <si>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</si>
  <si>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</si>
  <si>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</si>
  <si>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</si>
  <si>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</si>
  <si>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</si>
  <si>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</si>
  <si>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</si>
  <si>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</si>
  <si>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</si>
  <si>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</si>
  <si>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</si>
  <si>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</si>
  <si>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</si>
  <si>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</si>
  <si>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</si>
  <si>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</si>
  <si>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</si>
  <si>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</si>
  <si>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</si>
  <si>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</si>
  <si>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</si>
  <si>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</si>
  <si>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</si>
  <si>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</si>
  <si>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</si>
  <si>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</si>
  <si>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</si>
  <si>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</si>
  <si>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</si>
  <si>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</si>
  <si>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</si>
  <si>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</si>
  <si>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</si>
  <si>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</si>
  <si>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</si>
  <si>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</si>
  <si>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</si>
  <si>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</si>
  <si>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</si>
  <si>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</si>
  <si>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</si>
  <si>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</si>
  <si>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</si>
  <si>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</si>
  <si>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</si>
  <si>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</si>
  <si>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</si>
  <si>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</si>
  <si>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</si>
  <si>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</si>
  <si>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</si>
  <si>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</si>
  <si>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</si>
  <si>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</si>
  <si>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</si>
  <si>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</si>
  <si>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</si>
  <si>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</si>
  <si>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</si>
  <si>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</si>
  <si>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</si>
  <si>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</si>
  <si>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</si>
  <si>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</si>
  <si>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</si>
  <si>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</si>
  <si>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</si>
  <si>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</si>
  <si>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</si>
  <si>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</si>
  <si>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</si>
  <si>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</si>
  <si>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</si>
  <si>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</si>
  <si>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</si>
  <si>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</si>
  <si>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</si>
  <si>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</si>
  <si>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</si>
  <si>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</si>
  <si>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</si>
  <si>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</si>
  <si>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</si>
  <si>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</si>
  <si>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</si>
  <si>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</si>
  <si>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</si>
  <si>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</si>
  <si>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</si>
  <si>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</si>
  <si>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</si>
  <si>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</si>
  <si>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</si>
  <si>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</si>
  <si>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</si>
  <si>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</si>
  <si>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</si>
  <si>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</si>
  <si>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</si>
  <si>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</si>
  <si>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</si>
  <si>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</si>
  <si>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</si>
  <si>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</si>
  <si>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</si>
  <si>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</si>
  <si>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</si>
  <si>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</si>
  <si>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</si>
  <si>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</si>
  <si>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</si>
  <si>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</si>
  <si>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</si>
  <si>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</si>
  <si>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</si>
  <si>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</si>
  <si>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</si>
  <si>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</si>
  <si>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</si>
  <si>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</si>
  <si>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</si>
  <si>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</si>
  <si>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</si>
  <si>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</si>
  <si>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</si>
  <si>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</si>
  <si>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</si>
  <si>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</si>
  <si>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</si>
  <si>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</si>
  <si>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</si>
  <si>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</si>
  <si>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</si>
  <si>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</si>
  <si>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</si>
  <si>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</si>
  <si>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</si>
  <si>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</si>
  <si>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</si>
  <si>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</si>
  <si>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</si>
  <si>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</si>
  <si>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</si>
  <si>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</si>
  <si>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</si>
  <si>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</si>
  <si>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</si>
  <si>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</si>
  <si>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</si>
  <si>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</si>
  <si>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</si>
  <si>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</si>
  <si>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</si>
  <si>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</si>
  <si>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</si>
  <si>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</si>
  <si>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</si>
  <si>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</si>
  <si>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</si>
  <si>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</si>
  <si>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</si>
  <si>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</si>
  <si>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</si>
  <si>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</si>
  <si>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</si>
  <si>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</si>
  <si>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</si>
  <si>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</si>
  <si>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</si>
  <si>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</si>
  <si>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</si>
  <si>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</si>
  <si>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</si>
  <si>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</si>
  <si>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</si>
  <si>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</si>
  <si>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</si>
  <si>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</si>
  <si>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</si>
  <si>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</si>
  <si>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</si>
  <si>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</si>
  <si>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</si>
  <si>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</si>
  <si>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</si>
  <si>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</si>
  <si>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</si>
  <si>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</si>
  <si>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</si>
  <si>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</si>
  <si>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</si>
  <si>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</si>
  <si>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</si>
  <si>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</si>
  <si>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</si>
  <si>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</si>
  <si>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</si>
  <si>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</si>
  <si>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</si>
  <si>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</si>
  <si>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</si>
  <si>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</si>
  <si>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</si>
  <si>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</si>
  <si>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</si>
  <si>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</si>
  <si>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</si>
  <si>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</si>
  <si>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</si>
  <si>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</si>
  <si>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</si>
  <si>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</si>
  <si>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</si>
  <si>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</si>
  <si>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</si>
  <si>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</si>
  <si>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</si>
  <si>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</si>
  <si>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</si>
  <si>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</si>
  <si>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</si>
  <si>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</si>
  <si>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</si>
  <si>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</si>
  <si>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</si>
  <si>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</si>
  <si>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</si>
  <si>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</si>
  <si>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</si>
  <si>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</si>
  <si>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</si>
  <si>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</si>
  <si>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</si>
  <si>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</si>
  <si>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</si>
  <si>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</si>
  <si>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</si>
  <si>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</si>
  <si>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</si>
  <si>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</si>
  <si>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</si>
  <si>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</si>
  <si>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</si>
  <si>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</si>
  <si>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</si>
  <si>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</si>
  <si>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</si>
  <si>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</si>
  <si>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</si>
  <si>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</si>
  <si>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</si>
  <si>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</si>
  <si>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</si>
  <si>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</si>
  <si>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</si>
  <si>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</si>
  <si>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</si>
  <si>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</si>
  <si>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</si>
  <si>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</si>
  <si>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</si>
  <si>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</si>
  <si>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</si>
  <si>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</si>
  <si>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</si>
  <si>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</si>
  <si>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</si>
  <si>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</si>
  <si>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</si>
  <si>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</si>
  <si>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</si>
  <si>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</si>
  <si>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</si>
  <si>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</si>
  <si>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</si>
  <si>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</si>
  <si>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</si>
  <si>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</si>
  <si>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</si>
  <si>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</si>
  <si>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</si>
  <si>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</si>
  <si>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</si>
  <si>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</si>
  <si>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</si>
  <si>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</si>
  <si>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</si>
  <si>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</si>
  <si>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</si>
  <si>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</si>
  <si>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</si>
  <si>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</si>
  <si>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</si>
  <si>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</si>
  <si>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</si>
  <si>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</si>
  <si>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</si>
  <si>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</si>
  <si>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</si>
  <si>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</si>
  <si>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</si>
  <si>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</si>
  <si>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</si>
  <si>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</si>
  <si>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</si>
  <si>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</si>
  <si>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</si>
  <si>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</si>
  <si>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</si>
  <si>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</si>
  <si>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</si>
  <si>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</si>
  <si>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</si>
  <si>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</si>
  <si>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</si>
  <si>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</si>
  <si>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</si>
  <si>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</si>
  <si>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</si>
  <si>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</si>
  <si>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</si>
  <si>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</si>
  <si>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</si>
  <si>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</si>
  <si>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</si>
  <si>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</si>
  <si>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</si>
  <si>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</si>
  <si>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</si>
  <si>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</si>
  <si>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</si>
  <si>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</si>
  <si>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</si>
  <si>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</si>
  <si>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</si>
  <si>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</si>
  <si>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</si>
  <si>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</si>
  <si>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</si>
  <si>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</si>
  <si>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</si>
  <si>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</si>
  <si>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</si>
  <si>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</si>
  <si>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</si>
  <si>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</si>
  <si>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</si>
  <si>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</si>
  <si>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</si>
  <si>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</si>
  <si>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</si>
  <si>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</si>
  <si>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</si>
  <si>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</si>
  <si>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</si>
  <si>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</si>
  <si>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</si>
  <si>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</si>
  <si>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</si>
  <si>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</si>
  <si>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</si>
  <si>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</si>
  <si>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</si>
  <si>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</si>
  <si>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</si>
  <si>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</si>
  <si>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</si>
  <si>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</si>
  <si>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</si>
  <si>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</si>
  <si>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</si>
  <si>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</si>
  <si>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</si>
  <si>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</si>
  <si>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</si>
  <si>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</si>
  <si>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</si>
  <si>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</si>
  <si>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</si>
  <si>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</si>
  <si>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</si>
  <si>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</si>
  <si>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</si>
  <si>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</si>
  <si>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</si>
  <si>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</si>
  <si>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</si>
  <si>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</si>
  <si>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</si>
  <si>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</si>
  <si>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</si>
  <si>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</si>
  <si>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</si>
  <si>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</si>
  <si>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</si>
  <si>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</si>
  <si>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</si>
  <si>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</si>
  <si>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</si>
  <si>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</si>
  <si>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</si>
  <si>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</si>
  <si>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</si>
  <si>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</si>
  <si>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</si>
  <si>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</si>
  <si>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</si>
  <si>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</si>
  <si>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</si>
  <si>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</si>
  <si>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</si>
  <si>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</si>
  <si>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</si>
  <si>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</si>
  <si>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</si>
  <si>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</si>
  <si>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</si>
  <si>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</si>
  <si>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</si>
  <si>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</si>
  <si>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</si>
  <si>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</si>
  <si>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</si>
  <si>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</si>
  <si>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</si>
  <si>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</si>
  <si>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</si>
  <si>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</si>
  <si>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</si>
  <si>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</si>
  <si>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</si>
  <si>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</si>
  <si>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</si>
  <si>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</si>
  <si>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</si>
  <si>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</si>
  <si>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</si>
  <si>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</si>
  <si>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</si>
  <si>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</si>
  <si>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</si>
  <si>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</si>
  <si>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</si>
  <si>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</si>
  <si>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</si>
  <si>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</si>
  <si>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</si>
  <si>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</si>
  <si>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</si>
  <si>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</si>
  <si>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</si>
  <si>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</si>
  <si>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</si>
  <si>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</si>
  <si>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</si>
  <si>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</si>
  <si>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</si>
  <si>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</si>
  <si>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</si>
  <si>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</si>
  <si>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</si>
  <si>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</si>
  <si>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</si>
  <si>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</si>
  <si>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</si>
  <si>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</si>
  <si>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</si>
  <si>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</si>
  <si>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</si>
  <si>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</si>
  <si>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</si>
  <si>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</si>
  <si>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</si>
  <si>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</si>
  <si>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</si>
  <si>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</si>
  <si>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</si>
  <si>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</si>
  <si>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</si>
  <si>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</si>
  <si>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</si>
  <si>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</si>
  <si>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</si>
  <si>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</si>
  <si>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</si>
  <si>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</si>
  <si>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</si>
  <si>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</si>
  <si>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</si>
  <si>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</si>
  <si>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</si>
  <si>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</si>
  <si>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</si>
  <si>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</si>
  <si>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</si>
  <si>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</si>
  <si>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</si>
  <si>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</si>
  <si>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</si>
  <si>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</si>
  <si>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</si>
  <si>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</si>
  <si>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</si>
  <si>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</si>
  <si>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</si>
  <si>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</si>
  <si>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</si>
  <si>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</si>
  <si>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</si>
  <si>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</si>
  <si>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</si>
  <si>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</si>
  <si>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</si>
  <si>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</si>
  <si>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</si>
  <si>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</si>
  <si>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</si>
  <si>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</si>
  <si>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</si>
  <si>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</si>
  <si>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</si>
  <si>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</si>
  <si>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</si>
  <si>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</si>
  <si>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</si>
  <si>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</si>
  <si>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</si>
  <si>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</si>
  <si>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</si>
  <si>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</si>
  <si>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</si>
  <si>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</si>
  <si>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</si>
  <si>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</si>
  <si>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</si>
  <si>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</si>
  <si>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</si>
  <si>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</si>
  <si>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</si>
  <si>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</si>
  <si>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</si>
  <si>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</si>
  <si>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</si>
  <si>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</si>
  <si>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</si>
  <si>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</si>
  <si>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</si>
  <si>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</si>
  <si>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</si>
  <si>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</si>
  <si>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</si>
  <si>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</si>
  <si>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</si>
  <si>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</si>
  <si>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</si>
  <si>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</si>
  <si>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</si>
  <si>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</si>
  <si>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</si>
  <si>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</si>
  <si>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</si>
  <si>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</si>
  <si>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</si>
  <si>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</si>
  <si>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</si>
  <si>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</si>
  <si>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</si>
  <si>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</si>
  <si>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</si>
  <si>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</si>
  <si>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</si>
  <si>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</si>
  <si>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</si>
  <si>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</si>
  <si>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</si>
  <si>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</si>
  <si>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</si>
  <si>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</si>
  <si>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</si>
  <si>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</si>
  <si>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</si>
  <si>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</si>
  <si>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</si>
  <si>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</si>
  <si>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</si>
  <si>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</si>
  <si>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</si>
  <si>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</si>
  <si>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</si>
  <si>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</si>
  <si>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</si>
  <si>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</si>
  <si>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</si>
  <si>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</si>
  <si>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</si>
  <si>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</si>
  <si>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</si>
  <si>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</si>
  <si>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</si>
  <si>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</si>
  <si>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</si>
  <si>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</si>
  <si>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</si>
  <si>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</si>
  <si>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</si>
  <si>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</si>
  <si>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</si>
  <si>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</si>
  <si>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</si>
  <si>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</si>
  <si>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</si>
  <si>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</si>
  <si>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</si>
  <si>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</si>
  <si>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</si>
  <si>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</si>
  <si>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</si>
  <si>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</si>
  <si>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</si>
  <si>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</si>
  <si>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</si>
  <si>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</si>
  <si>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</si>
  <si>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</si>
  <si>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</si>
  <si>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</si>
  <si>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</si>
  <si>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</si>
  <si>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</si>
  <si>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</si>
  <si>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</si>
  <si>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</si>
  <si>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</si>
  <si>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</si>
  <si>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</si>
  <si>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</si>
  <si>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</si>
  <si>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</si>
  <si>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</si>
  <si>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</si>
  <si>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</si>
  <si>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</si>
  <si>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</si>
  <si>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</si>
  <si>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</si>
  <si>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</si>
  <si>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</si>
  <si>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</si>
  <si>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</si>
  <si>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</si>
  <si>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</si>
  <si>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</si>
  <si>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</si>
  <si>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</si>
  <si>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</si>
  <si>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</si>
  <si>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</si>
  <si>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</si>
  <si>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</si>
  <si>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</si>
  <si>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</si>
  <si>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</si>
  <si>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</si>
  <si>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</si>
  <si>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</si>
  <si>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</si>
  <si>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</si>
  <si>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</si>
  <si>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</si>
  <si>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</si>
  <si>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</si>
  <si>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</si>
  <si>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</si>
  <si>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</si>
  <si>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</si>
  <si>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</si>
  <si>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</si>
  <si>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</si>
  <si>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</si>
  <si>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</si>
  <si>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</si>
  <si>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</si>
  <si>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</si>
  <si>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</si>
  <si>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</si>
  <si>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</si>
  <si>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</si>
  <si>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</si>
  <si>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</si>
  <si>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</si>
  <si>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</si>
  <si>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</si>
  <si>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</si>
  <si>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</si>
  <si>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</si>
  <si>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</si>
  <si>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</si>
  <si>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</si>
  <si>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</si>
  <si>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</si>
  <si>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</si>
  <si>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</si>
  <si>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</si>
  <si>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</si>
  <si>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</si>
  <si>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</si>
  <si>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</si>
  <si>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</si>
  <si>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</si>
  <si>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</si>
  <si>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</si>
  <si>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</si>
  <si>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</si>
  <si>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</si>
  <si>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</si>
  <si>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</si>
  <si>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</si>
  <si>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</si>
  <si>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</si>
  <si>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</si>
  <si>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</si>
  <si>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</si>
  <si>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</si>
  <si>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</si>
  <si>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</si>
  <si>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</si>
  <si>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</si>
  <si>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</si>
  <si>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</si>
  <si>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</si>
  <si>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</si>
  <si>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</si>
  <si>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</si>
  <si>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</si>
  <si>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</si>
  <si>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</si>
  <si>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</si>
  <si>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</si>
  <si>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</si>
  <si>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</si>
  <si>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</si>
  <si>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</si>
  <si>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</si>
  <si>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</si>
  <si>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</si>
  <si>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</si>
  <si>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</si>
  <si>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</si>
  <si>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</si>
  <si>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</si>
  <si>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</si>
  <si>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</si>
  <si>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</si>
  <si>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</si>
  <si>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</si>
  <si>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</si>
  <si>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</si>
  <si>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</si>
  <si>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</si>
  <si>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</si>
  <si>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</si>
  <si>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</si>
  <si>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</si>
  <si>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</si>
  <si>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</si>
  <si>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</si>
  <si>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</si>
  <si>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</si>
  <si>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</si>
  <si>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</si>
  <si>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</si>
  <si>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</si>
  <si>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</si>
  <si>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</si>
  <si>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</si>
  <si>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</si>
  <si>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</si>
  <si>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</si>
  <si>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</si>
  <si>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</si>
  <si>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</si>
  <si>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</si>
  <si>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</si>
  <si>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</si>
  <si>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</si>
  <si>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</si>
  <si>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</si>
  <si>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</si>
  <si>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</si>
  <si>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</si>
  <si>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</si>
  <si>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</si>
  <si>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</si>
  <si>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</si>
  <si>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</si>
  <si>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</si>
  <si>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</si>
  <si>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</si>
  <si>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</si>
  <si>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</si>
  <si>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</si>
  <si>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</si>
  <si>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</si>
  <si>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</si>
  <si>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</si>
  <si>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</si>
  <si>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</si>
  <si>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</si>
  <si>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</si>
  <si>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</si>
  <si>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</si>
  <si>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</si>
  <si>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</si>
  <si>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</si>
  <si>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</si>
  <si>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</si>
  <si>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</si>
  <si>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</si>
  <si>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</si>
  <si>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</si>
  <si>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</si>
  <si>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</si>
  <si>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</si>
  <si>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</si>
  <si>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</si>
  <si>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</si>
  <si>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</si>
  <si>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</si>
  <si>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</si>
  <si>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</si>
  <si>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</si>
  <si>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</si>
  <si>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</si>
  <si>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</si>
  <si>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</si>
  <si>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</si>
  <si>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</si>
  <si>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</si>
  <si>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</si>
  <si>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</si>
  <si>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</si>
  <si>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</si>
  <si>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</si>
  <si>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</si>
  <si>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</si>
  <si>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</si>
  <si>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</si>
  <si>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</si>
  <si>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</si>
  <si>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</si>
  <si>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</si>
  <si>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</si>
  <si>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</si>
  <si>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</si>
  <si>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</si>
  <si>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</si>
  <si>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</si>
  <si>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</si>
  <si>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</si>
  <si>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</si>
  <si>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</si>
  <si>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</si>
  <si>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</si>
  <si>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</si>
  <si>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</si>
  <si>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</si>
  <si>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</si>
  <si>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</si>
  <si>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</si>
  <si>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</si>
  <si>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</si>
  <si>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</si>
  <si>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</si>
  <si>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</si>
  <si>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</si>
  <si>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</si>
  <si>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</si>
  <si>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</si>
  <si>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</si>
  <si>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</si>
  <si>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</si>
  <si>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</si>
  <si>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</si>
  <si>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</si>
  <si>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</si>
  <si>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</si>
  <si>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</si>
  <si>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</si>
  <si>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</si>
  <si>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</si>
  <si>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</si>
  <si>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</si>
  <si>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</si>
  <si>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</si>
  <si>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</si>
  <si>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</si>
  <si>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</si>
  <si>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</si>
  <si>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</si>
  <si>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</si>
  <si>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</si>
  <si>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</si>
  <si>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</si>
  <si>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</si>
  <si>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</si>
  <si>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</si>
  <si>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</si>
  <si>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</si>
  <si>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</si>
  <si>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</si>
  <si>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</si>
  <si>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</si>
  <si>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</si>
  <si>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</si>
  <si>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</si>
  <si>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</si>
  <si>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</si>
  <si>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</si>
  <si>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</si>
  <si>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</si>
  <si>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</si>
  <si>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</si>
  <si>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</si>
  <si>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</si>
  <si>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</si>
  <si>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</si>
  <si>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</si>
  <si>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</si>
  <si>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</si>
  <si>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</si>
  <si>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</si>
  <si>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</si>
  <si>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</si>
  <si>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</si>
  <si>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</si>
  <si>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</si>
  <si>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</si>
  <si>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</si>
  <si>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</si>
  <si>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</si>
  <si>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</si>
  <si>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</si>
  <si>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</si>
  <si>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</si>
  <si>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</si>
  <si>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</si>
  <si>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</si>
  <si>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</si>
  <si>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</si>
  <si>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</si>
  <si>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</si>
  <si>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</si>
  <si>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</si>
  <si>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</si>
  <si>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</si>
  <si>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</si>
  <si>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</si>
  <si>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</si>
  <si>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</si>
  <si>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</si>
  <si>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</si>
  <si>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</si>
  <si>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</si>
  <si>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</si>
  <si>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</si>
  <si>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</si>
  <si>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</si>
  <si>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</si>
  <si>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</si>
  <si>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</si>
  <si>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</si>
  <si>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</si>
  <si>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</si>
  <si>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</si>
  <si>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</si>
  <si>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</si>
  <si>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</si>
  <si>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</si>
  <si>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</si>
  <si>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</si>
  <si>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</si>
  <si>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</si>
  <si>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</si>
  <si>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</si>
  <si>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</si>
  <si>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</si>
  <si>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</si>
  <si>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</si>
  <si>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</si>
  <si>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</si>
  <si>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</si>
  <si>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</si>
  <si>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</si>
  <si>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</si>
  <si>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</si>
  <si>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</si>
  <si>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</si>
  <si>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</si>
  <si>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</si>
  <si>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</si>
  <si>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</si>
  <si>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</si>
  <si>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</si>
  <si>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</si>
  <si>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</si>
  <si>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</si>
  <si>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</si>
  <si>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</si>
  <si>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</si>
  <si>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</si>
  <si>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</si>
  <si>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</si>
  <si>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</si>
  <si>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</si>
  <si>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</si>
  <si>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</si>
  <si>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</si>
  <si>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</si>
  <si>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</si>
  <si>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</si>
  <si>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</si>
  <si>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</si>
  <si>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</si>
  <si>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</si>
  <si>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</si>
  <si>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</si>
  <si>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</si>
  <si>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</si>
  <si>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</si>
  <si>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</si>
  <si>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</si>
  <si>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</si>
  <si>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</si>
  <si>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</si>
  <si>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</si>
  <si>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</si>
  <si>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</si>
  <si>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</si>
  <si>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</si>
  <si>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</si>
  <si>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</si>
  <si>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</si>
  <si>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</si>
  <si>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</si>
  <si>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</si>
  <si>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</si>
  <si>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</si>
  <si>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</si>
  <si>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</si>
  <si>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</si>
  <si>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</si>
  <si>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</si>
  <si>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</si>
  <si>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</si>
  <si>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</si>
  <si>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</si>
  <si>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</si>
  <si>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</si>
  <si>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</si>
  <si>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</si>
  <si>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</si>
  <si>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</si>
  <si>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</si>
  <si>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</si>
  <si>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</si>
  <si>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</si>
  <si>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</si>
  <si>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</si>
  <si>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</si>
  <si>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</si>
  <si>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</si>
  <si>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</si>
  <si>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</si>
  <si>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</si>
  <si>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</si>
  <si>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</si>
  <si>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</si>
  <si>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</si>
  <si>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</si>
  <si>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</si>
  <si>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</si>
  <si>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</si>
  <si>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</si>
  <si>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</si>
  <si>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</si>
  <si>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</si>
  <si>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</si>
  <si>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</si>
  <si>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</si>
  <si>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</si>
  <si>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</si>
  <si>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</si>
  <si>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</si>
  <si>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</si>
  <si>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</si>
  <si>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</si>
  <si>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</si>
  <si>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</si>
  <si>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</si>
  <si>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</si>
  <si>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</si>
  <si>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</si>
  <si>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</si>
  <si>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</si>
  <si>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</si>
  <si>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</si>
  <si>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</si>
  <si>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</si>
  <si>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</si>
  <si>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</si>
  <si>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</si>
  <si>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</si>
  <si>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</si>
  <si>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</si>
  <si>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</si>
  <si>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</si>
  <si>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</si>
  <si>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</si>
  <si>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</si>
  <si>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</si>
  <si>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</si>
  <si>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</si>
  <si>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</si>
  <si>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</si>
  <si>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</si>
  <si>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</si>
  <si>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</si>
  <si>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</si>
  <si>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</si>
  <si>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</si>
  <si>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</si>
  <si>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</si>
  <si>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</si>
  <si>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</si>
  <si>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</si>
  <si>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</si>
  <si>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</si>
  <si>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</si>
  <si>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</si>
  <si>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</si>
  <si>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</si>
  <si>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</si>
  <si>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</si>
  <si>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</si>
  <si>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</si>
  <si>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</si>
  <si>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</si>
  <si>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</si>
  <si>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</si>
  <si>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</si>
  <si>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</si>
  <si>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</si>
  <si>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</si>
  <si>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</si>
  <si>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</si>
  <si>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</si>
  <si>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</si>
  <si>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</si>
  <si>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</si>
  <si>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</si>
  <si>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</si>
  <si>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</si>
  <si>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</si>
  <si>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</si>
  <si>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</si>
  <si>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</si>
  <si>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</si>
  <si>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</si>
  <si>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</si>
  <si>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</si>
  <si>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</si>
  <si>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</si>
  <si>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</si>
  <si>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</si>
  <si>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</si>
  <si>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</si>
  <si>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</si>
  <si>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</si>
  <si>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</si>
  <si>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</si>
  <si>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</si>
  <si>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</si>
  <si>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</si>
  <si>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</si>
  <si>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</si>
  <si>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</si>
  <si>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</si>
  <si>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</si>
  <si>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</si>
  <si>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</si>
  <si>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</si>
  <si>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</si>
  <si>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</si>
  <si>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</si>
  <si>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</si>
  <si>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</si>
  <si>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</si>
  <si>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</si>
  <si>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</si>
  <si>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</si>
  <si>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</si>
  <si>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</si>
  <si>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</si>
  <si>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</si>
  <si>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</si>
  <si>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</si>
  <si>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</si>
  <si>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</si>
  <si>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</si>
  <si>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</si>
  <si>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</si>
  <si>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</si>
  <si>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</si>
  <si>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</si>
  <si>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</si>
  <si>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</si>
  <si>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</si>
  <si>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</si>
  <si>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</si>
  <si>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</si>
  <si>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</si>
  <si>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</si>
  <si>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</si>
  <si>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</si>
  <si>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</si>
  <si>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</si>
  <si>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</si>
  <si>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</si>
  <si>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</si>
  <si>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</si>
  <si>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</si>
  <si>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</si>
  <si>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</si>
  <si>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</si>
  <si>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</si>
  <si>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</si>
  <si>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</si>
  <si>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</si>
  <si>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</si>
  <si>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</si>
  <si>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</si>
  <si>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</si>
  <si>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</si>
  <si>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</si>
  <si>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</si>
  <si>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</si>
  <si>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</si>
  <si>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</si>
  <si>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</si>
  <si>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</si>
  <si>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</si>
  <si>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</si>
  <si>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</si>
  <si>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</si>
  <si>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</si>
  <si>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</si>
  <si>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</si>
  <si>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</si>
  <si>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</si>
  <si>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</si>
  <si>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</si>
  <si>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</si>
  <si>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</si>
  <si>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</si>
  <si>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</si>
  <si>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</si>
  <si>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</si>
  <si>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</si>
  <si>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</si>
  <si>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</si>
  <si>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</si>
  <si>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</si>
  <si>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</si>
  <si>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</si>
  <si>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</si>
  <si>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</si>
  <si>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</si>
  <si>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</si>
  <si>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</si>
  <si>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</si>
  <si>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</si>
  <si>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</si>
  <si>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</si>
  <si>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</si>
  <si>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</si>
  <si>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</si>
  <si>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</si>
  <si>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</si>
  <si>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</si>
  <si>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</si>
  <si>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</si>
  <si>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</si>
  <si>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</si>
  <si>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</si>
  <si>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</si>
  <si>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</si>
  <si>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</si>
  <si>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</si>
  <si>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</si>
  <si>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</si>
  <si>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</si>
  <si>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</si>
  <si>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</si>
  <si>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</si>
  <si>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</si>
  <si>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</si>
  <si>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</si>
  <si>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</si>
  <si>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</si>
  <si>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</si>
  <si>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</si>
  <si>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</si>
  <si>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</si>
  <si>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</si>
  <si>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</si>
  <si>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</si>
  <si>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</si>
  <si>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</si>
  <si>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</si>
  <si>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</si>
  <si>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</si>
  <si>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</si>
  <si>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</si>
  <si>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</si>
  <si>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</si>
  <si>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</si>
  <si>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</si>
  <si>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</si>
  <si>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</si>
  <si>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</si>
  <si>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</si>
  <si>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</si>
  <si>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</si>
  <si>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</si>
  <si>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</si>
  <si>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</si>
  <si>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</si>
  <si>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</si>
  <si>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</si>
  <si>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</si>
  <si>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</si>
  <si>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</si>
  <si>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</si>
  <si>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</si>
  <si>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</si>
  <si>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</si>
  <si>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</si>
  <si>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</si>
  <si>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</si>
  <si>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</si>
  <si>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</si>
  <si>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</si>
  <si>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</si>
  <si>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</si>
  <si>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</si>
  <si>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</si>
  <si>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</si>
  <si>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</si>
  <si>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</si>
  <si>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</si>
  <si>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</si>
  <si>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</si>
  <si>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</si>
  <si>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</si>
  <si>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</si>
  <si>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</si>
  <si>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</si>
  <si>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</si>
  <si>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</si>
  <si>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</si>
  <si>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</si>
  <si>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</si>
  <si>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</si>
  <si>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</si>
  <si>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</si>
  <si>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</si>
  <si>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</si>
  <si>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</si>
  <si>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</si>
  <si>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</si>
  <si>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</si>
  <si>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</si>
  <si>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</si>
  <si>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</si>
  <si>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</si>
  <si>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</si>
  <si>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</si>
  <si>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</si>
  <si>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</si>
  <si>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</si>
  <si>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</si>
  <si>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</si>
  <si>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</si>
  <si>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</si>
  <si>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</si>
  <si>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</si>
  <si>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</si>
  <si>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</si>
  <si>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</si>
  <si>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</si>
  <si>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</si>
  <si>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</si>
  <si>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</si>
  <si>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</si>
  <si>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</si>
  <si>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</si>
  <si>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</si>
  <si>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</si>
  <si>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</si>
  <si>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</si>
  <si>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</si>
  <si>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</si>
  <si>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</si>
  <si>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</si>
  <si>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</si>
  <si>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</si>
  <si>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</si>
  <si>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</si>
  <si>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</si>
  <si>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</si>
  <si>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</si>
  <si>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</si>
  <si>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</si>
  <si>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</si>
  <si>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</si>
  <si>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</si>
  <si>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</si>
  <si>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</si>
  <si>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</si>
  <si>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</si>
  <si>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</si>
  <si>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</si>
  <si>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</si>
  <si>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</si>
  <si>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</si>
  <si>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</si>
  <si>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</si>
  <si>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</si>
  <si>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</si>
  <si>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</si>
  <si>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</si>
  <si>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</si>
  <si>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</si>
  <si>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</si>
  <si>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</si>
  <si>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</si>
  <si>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</si>
  <si>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</si>
  <si>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</si>
  <si>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</si>
  <si>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</si>
  <si>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</si>
  <si>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</si>
  <si>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</si>
  <si>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</si>
  <si>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</si>
  <si>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</si>
  <si>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</si>
  <si>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</si>
  <si>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</si>
  <si>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</si>
  <si>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</si>
  <si>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</si>
  <si>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</si>
  <si>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</si>
  <si>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</si>
  <si>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</si>
  <si>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</si>
  <si>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</si>
  <si>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</si>
  <si>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</si>
  <si>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</si>
  <si>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</si>
  <si>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</si>
  <si>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</si>
  <si>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</si>
  <si>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</si>
  <si>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</si>
  <si>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</si>
  <si>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</si>
  <si>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</si>
  <si>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</si>
  <si>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</si>
  <si>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</si>
  <si>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</si>
  <si>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</si>
  <si>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</si>
  <si>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</si>
  <si>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</si>
  <si>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</si>
  <si>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</si>
  <si>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</si>
  <si>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</si>
  <si>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</si>
  <si>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</si>
  <si>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</si>
  <si>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</si>
  <si>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</si>
  <si>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</si>
  <si>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</si>
  <si>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</si>
  <si>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</si>
  <si>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</si>
  <si>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</si>
  <si>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</si>
  <si>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</si>
  <si>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</si>
  <si>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</si>
  <si>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</si>
  <si>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</si>
  <si>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</si>
  <si>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</si>
  <si>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</si>
  <si>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</si>
  <si>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</si>
  <si>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</si>
  <si>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</si>
  <si>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</si>
  <si>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</si>
  <si>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</si>
  <si>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</si>
  <si>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</si>
  <si>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</si>
  <si>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</si>
  <si>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</si>
  <si>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</si>
  <si>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</si>
  <si>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</si>
  <si>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</si>
  <si>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</si>
  <si>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</si>
  <si>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</si>
  <si>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</si>
  <si>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</si>
  <si>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</si>
  <si>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</si>
  <si>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</si>
  <si>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</si>
  <si>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</si>
  <si>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</si>
  <si>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</si>
  <si>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</si>
  <si>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</si>
  <si>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</si>
  <si>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</si>
  <si>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</si>
  <si>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</si>
  <si>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</si>
  <si>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</si>
  <si>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</si>
  <si>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</si>
  <si>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</si>
  <si>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</si>
  <si>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</si>
  <si>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</si>
  <si>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</si>
  <si>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</si>
  <si>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</si>
  <si>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</si>
  <si>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</si>
  <si>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</si>
  <si>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</si>
  <si>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</si>
  <si>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</si>
  <si>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</si>
  <si>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</si>
  <si>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</si>
  <si>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</si>
  <si>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</si>
  <si>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</si>
  <si>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</si>
  <si>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</si>
  <si>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</si>
  <si>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</si>
  <si>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</si>
  <si>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</si>
  <si>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</si>
  <si>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</si>
  <si>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</si>
  <si>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</si>
  <si>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</si>
  <si>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</si>
  <si>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</si>
  <si>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</si>
  <si>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</si>
  <si>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</si>
  <si>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</si>
  <si>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</si>
  <si>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</si>
  <si>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</si>
  <si>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</si>
  <si>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</si>
  <si>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</si>
  <si>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</si>
  <si>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</si>
  <si>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</si>
  <si>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</si>
  <si>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</si>
  <si>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</si>
  <si>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</si>
  <si>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</si>
  <si>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</si>
  <si>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</si>
  <si>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</si>
  <si>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</si>
  <si>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</si>
  <si>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</si>
  <si>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</si>
  <si>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</si>
  <si>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</si>
  <si>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</si>
  <si>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</si>
  <si>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</si>
  <si>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</si>
  <si>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</si>
  <si>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</si>
  <si>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</si>
  <si>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</si>
  <si>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</si>
  <si>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</si>
  <si>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</si>
  <si>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</si>
  <si>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</si>
  <si>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</si>
  <si>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</si>
  <si>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</si>
  <si>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</si>
  <si>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</si>
  <si>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</si>
  <si>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</si>
  <si>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</si>
  <si>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</si>
  <si>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</si>
  <si>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</si>
  <si>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</si>
  <si>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</si>
  <si>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</si>
  <si>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</si>
  <si>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</si>
  <si>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</si>
  <si>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</si>
  <si>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</si>
  <si>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</si>
  <si>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</si>
  <si>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</si>
  <si>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</si>
  <si>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</si>
  <si>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</si>
  <si>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</si>
  <si>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</si>
  <si>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</si>
  <si>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</si>
  <si>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</si>
  <si>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</si>
  <si>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</si>
  <si>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</si>
  <si>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</si>
  <si>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</si>
  <si>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</si>
  <si>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</si>
  <si>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</si>
  <si>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</si>
  <si>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</si>
  <si>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</si>
  <si>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</si>
  <si>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</si>
  <si>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</si>
  <si>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</si>
  <si>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</si>
  <si>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</si>
  <si>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</si>
  <si>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</si>
  <si>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</si>
  <si>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</si>
  <si>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</si>
  <si>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</si>
  <si>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</si>
  <si>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</si>
  <si>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</si>
  <si>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</si>
  <si>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</si>
  <si>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</si>
  <si>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</si>
  <si>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</si>
  <si>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</si>
  <si>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</si>
  <si>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</si>
  <si>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</si>
  <si>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</si>
  <si>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</si>
  <si>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</si>
  <si>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</si>
  <si>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</si>
  <si>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</si>
  <si>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</si>
  <si>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</si>
  <si>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</si>
  <si>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</si>
  <si>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</si>
  <si>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</si>
  <si>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</si>
  <si>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</si>
  <si>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</si>
  <si>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</si>
  <si>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</si>
  <si>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</si>
  <si>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</si>
  <si>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</si>
  <si>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</si>
  <si>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</si>
  <si>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</si>
  <si>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</si>
  <si>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</si>
  <si>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</si>
  <si>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</si>
  <si>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</si>
  <si>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</si>
  <si>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</si>
  <si>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</si>
  <si>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</si>
  <si>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</si>
  <si>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</si>
  <si>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</si>
  <si>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</si>
  <si>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</si>
  <si>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</si>
  <si>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</si>
  <si>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</si>
  <si>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</si>
  <si>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</si>
  <si>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</si>
  <si>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</si>
  <si>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</si>
  <si>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</si>
  <si>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</si>
  <si>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</si>
  <si>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</si>
  <si>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</si>
  <si>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</si>
  <si>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</si>
  <si>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</si>
  <si>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</si>
  <si>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</si>
  <si>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</si>
  <si>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</si>
  <si>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</si>
  <si>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</si>
  <si>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</si>
  <si>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</si>
  <si>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</si>
  <si>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</si>
  <si>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</si>
  <si>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</si>
  <si>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</si>
  <si>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</si>
  <si>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</si>
  <si>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</si>
  <si>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</si>
  <si>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</si>
  <si>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</si>
  <si>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</si>
  <si>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</si>
  <si>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</si>
  <si>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</si>
  <si>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</si>
  <si>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</si>
  <si>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</si>
  <si>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</si>
  <si>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</si>
  <si>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</si>
  <si>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</si>
  <si>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</si>
  <si>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</si>
  <si>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</si>
  <si>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</si>
  <si>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</si>
  <si>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</si>
  <si>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</si>
  <si>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</si>
  <si>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</si>
  <si>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</si>
  <si>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</si>
  <si>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</si>
  <si>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</si>
  <si>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</si>
  <si>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</si>
  <si>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</si>
  <si>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</si>
  <si>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</si>
  <si>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</si>
  <si>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</si>
  <si>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</si>
  <si>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</si>
  <si>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</si>
  <si>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</si>
  <si>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</si>
  <si>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</si>
  <si>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</si>
  <si>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</si>
  <si>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</si>
  <si>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</si>
  <si>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</si>
  <si>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</si>
  <si>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</si>
  <si>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</si>
  <si>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</si>
  <si>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</si>
  <si>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</si>
  <si>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</si>
  <si>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</si>
  <si>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</si>
  <si>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</si>
  <si>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</si>
  <si>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</si>
  <si>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</si>
  <si>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</si>
  <si>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</si>
  <si>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</si>
  <si>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</si>
  <si>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</si>
  <si>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</si>
  <si>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</si>
  <si>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</si>
  <si>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</si>
  <si>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</si>
  <si>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</si>
  <si>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</si>
  <si>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</si>
  <si>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</si>
  <si>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</si>
  <si>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</si>
  <si>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</si>
  <si>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</si>
  <si>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</si>
  <si>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</si>
  <si>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</si>
  <si>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</si>
  <si>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</si>
  <si>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</si>
  <si>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</si>
  <si>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</si>
  <si>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</si>
  <si>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</si>
  <si>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</si>
  <si>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</si>
  <si>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</si>
  <si>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</si>
  <si>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</si>
  <si>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</si>
  <si>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</si>
  <si>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</si>
  <si>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</si>
  <si>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</si>
  <si>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</si>
  <si>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</si>
  <si>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</si>
  <si>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</si>
  <si>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</si>
  <si>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</si>
  <si>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</si>
  <si>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</si>
  <si>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</si>
  <si>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</si>
  <si>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</si>
  <si>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</si>
  <si>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</si>
  <si>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</si>
  <si>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</si>
  <si>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</si>
  <si>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</si>
  <si>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</si>
  <si>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</si>
  <si>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</si>
  <si>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</si>
  <si>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</si>
  <si>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</si>
  <si>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</si>
  <si>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</si>
  <si>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</si>
  <si>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</si>
  <si>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</si>
  <si>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</si>
  <si>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</si>
  <si>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</si>
  <si>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</si>
  <si>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</si>
  <si>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</si>
  <si>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</si>
  <si>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</si>
  <si>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</si>
  <si>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</si>
  <si>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</si>
  <si>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</si>
  <si>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</si>
  <si>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</si>
  <si>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</si>
  <si>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</si>
  <si>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</si>
  <si>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</si>
  <si>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</si>
  <si>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</si>
  <si>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</si>
  <si>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</si>
  <si>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</si>
  <si>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</si>
  <si>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</si>
  <si>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</si>
  <si>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</si>
  <si>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</si>
  <si>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</si>
  <si>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</si>
  <si>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</si>
  <si>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</si>
  <si>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</si>
  <si>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</si>
  <si>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</si>
  <si>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</si>
  <si>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</si>
  <si>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</si>
  <si>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</si>
  <si>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</si>
  <si>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</si>
  <si>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</si>
  <si>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</si>
  <si>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</si>
  <si>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</si>
  <si>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</si>
  <si>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</si>
  <si>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</si>
  <si>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</si>
  <si>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</si>
  <si>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</si>
  <si>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</si>
  <si>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</si>
  <si>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</si>
  <si>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</si>
  <si>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</si>
  <si>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</si>
  <si>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</si>
  <si>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</si>
  <si>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</si>
  <si>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</si>
  <si>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</si>
  <si>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</si>
  <si>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</si>
  <si>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</si>
  <si>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</si>
  <si>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</si>
  <si>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</si>
  <si>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</si>
  <si>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</si>
  <si>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</si>
  <si>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</si>
  <si>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</si>
  <si>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</si>
  <si>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</si>
  <si>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</si>
  <si>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</si>
  <si>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</si>
  <si>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</si>
  <si>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</si>
  <si>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</si>
  <si>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</si>
  <si>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</si>
  <si>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</si>
  <si>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</si>
  <si>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</si>
  <si>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</si>
  <si>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</si>
  <si>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</si>
  <si>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</si>
  <si>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</si>
  <si>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</si>
  <si>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</si>
  <si>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</si>
  <si>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</si>
  <si>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</si>
  <si>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</si>
  <si>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</si>
  <si>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</si>
  <si>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</si>
  <si>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</si>
  <si>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</si>
  <si>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</si>
  <si>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</si>
  <si>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</si>
  <si>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</si>
  <si>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</si>
  <si>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</si>
  <si>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</si>
  <si>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</si>
  <si>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</si>
  <si>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</si>
  <si>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</si>
  <si>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</si>
  <si>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</si>
  <si>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</si>
  <si>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</si>
  <si>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</si>
  <si>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</si>
  <si>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</si>
  <si>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</si>
  <si>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</si>
  <si>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</si>
  <si>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</si>
  <si>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</si>
  <si>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</si>
  <si>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</si>
  <si>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</si>
  <si>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</si>
  <si>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</si>
  <si>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</si>
  <si>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</si>
  <si>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</si>
  <si>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</si>
  <si>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</si>
  <si>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</si>
  <si>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</si>
  <si>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</si>
  <si>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</si>
  <si>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</si>
  <si>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</si>
  <si>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</si>
  <si>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</si>
  <si>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</si>
  <si>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</si>
  <si>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</si>
  <si>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</si>
  <si>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</si>
  <si>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</si>
  <si>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</si>
  <si>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</si>
  <si>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</si>
  <si>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</si>
  <si>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</si>
  <si>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</si>
  <si>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</si>
  <si>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</si>
  <si>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</si>
  <si>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</si>
  <si>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</si>
  <si>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</si>
  <si>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</si>
  <si>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</si>
  <si>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</si>
  <si>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</si>
  <si>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</si>
  <si>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</si>
  <si>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</si>
  <si>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</si>
  <si>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</si>
  <si>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</si>
  <si>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</si>
  <si>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</si>
  <si>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</si>
  <si>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</si>
  <si>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</si>
  <si>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</si>
  <si>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</si>
  <si>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</si>
  <si>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</si>
  <si>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</si>
  <si>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</si>
  <si>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</si>
  <si>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</si>
  <si>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</si>
  <si>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</si>
  <si>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</si>
  <si>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</si>
  <si>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</si>
  <si>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</si>
  <si>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</si>
  <si>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</si>
  <si>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</si>
  <si>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</si>
  <si>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</si>
  <si>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</si>
  <si>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</si>
  <si>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</si>
  <si>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</si>
  <si>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</si>
  <si>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</si>
  <si>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</si>
  <si>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</si>
  <si>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</si>
  <si>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</si>
  <si>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</si>
  <si>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</si>
  <si>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</si>
  <si>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</si>
  <si>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</si>
  <si>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</si>
  <si>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</si>
  <si>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</si>
  <si>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</si>
  <si>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</si>
  <si>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</si>
  <si>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</si>
  <si>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</si>
  <si>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</si>
  <si>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</si>
  <si>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</si>
  <si>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</si>
  <si>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</si>
  <si>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</si>
  <si>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</si>
  <si>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</si>
  <si>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</si>
  <si>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</si>
  <si>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</si>
  <si>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</si>
  <si>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</si>
  <si>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</si>
  <si>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</si>
  <si>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</si>
  <si>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</si>
  <si>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</si>
  <si>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</si>
  <si>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</si>
  <si>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</si>
  <si>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</si>
  <si>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</si>
  <si>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</si>
  <si>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</si>
  <si>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</si>
  <si>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</si>
  <si>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</si>
  <si>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</si>
  <si>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</si>
  <si>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</si>
  <si>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</si>
  <si>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</si>
  <si>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</si>
  <si>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</si>
  <si>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</si>
  <si>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</si>
  <si>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</si>
  <si>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</si>
  <si>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</si>
  <si>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</si>
  <si>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</si>
  <si>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</si>
  <si>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</si>
  <si>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</si>
  <si>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</si>
  <si>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</si>
  <si>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</si>
  <si>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</si>
  <si>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</si>
  <si>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</si>
  <si>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</si>
  <si>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</si>
  <si>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</si>
  <si>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</si>
  <si>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</si>
  <si>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</si>
  <si>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</si>
  <si>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</si>
  <si>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</si>
  <si>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</si>
  <si>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</si>
  <si>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</si>
  <si>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</si>
  <si>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</si>
  <si>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</si>
  <si>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</si>
  <si>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</si>
  <si>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</si>
  <si>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</si>
  <si>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</si>
  <si>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</si>
  <si>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</si>
  <si>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</si>
  <si>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</si>
  <si>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</si>
  <si>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</si>
  <si>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</si>
  <si>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</si>
  <si>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</si>
  <si>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</si>
  <si>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</si>
  <si>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</si>
  <si>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</si>
  <si>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</si>
  <si>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</si>
  <si>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</si>
  <si>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</si>
  <si>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</si>
  <si>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</si>
  <si>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</si>
  <si>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</si>
  <si>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</si>
  <si>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</si>
  <si>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</si>
  <si>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</si>
  <si>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</si>
  <si>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</si>
  <si>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</si>
  <si>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</si>
  <si>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</si>
  <si>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</si>
  <si>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</si>
  <si>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</si>
  <si>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</si>
  <si>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</si>
  <si>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</si>
  <si>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</si>
  <si>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</si>
  <si>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</si>
  <si>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</si>
  <si>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</si>
  <si>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</si>
  <si>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</si>
  <si>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</si>
  <si>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</si>
  <si>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</si>
  <si>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</si>
  <si>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</si>
  <si>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</si>
  <si>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</si>
  <si>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</si>
  <si>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</si>
  <si>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</si>
  <si>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</si>
  <si>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</si>
  <si>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</si>
  <si>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</si>
  <si>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</si>
  <si>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</si>
  <si>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</si>
  <si>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</si>
  <si>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</si>
  <si>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</si>
  <si>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</si>
  <si>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</si>
  <si>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</si>
  <si>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</si>
  <si>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</si>
  <si>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</si>
  <si>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</si>
  <si>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</si>
  <si>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</si>
  <si>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</si>
  <si>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</si>
  <si>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</si>
  <si>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</si>
  <si>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</si>
  <si>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</si>
  <si>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</si>
  <si>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</si>
  <si>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</si>
  <si>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</si>
  <si>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</si>
  <si>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</si>
  <si>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</si>
  <si>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</si>
  <si>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</si>
  <si>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</si>
  <si>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</si>
  <si>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</si>
  <si>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</si>
  <si>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</si>
  <si>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</si>
  <si>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</si>
  <si>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</si>
  <si>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</si>
  <si>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</si>
  <si>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</si>
  <si>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</si>
  <si>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</si>
  <si>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</si>
  <si>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</si>
  <si>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</si>
  <si>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</si>
  <si>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</si>
  <si>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</si>
  <si>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</si>
  <si>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</si>
  <si>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</si>
  <si>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</si>
  <si>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</si>
  <si>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</si>
  <si>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</si>
  <si>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</si>
  <si>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</si>
  <si>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</si>
  <si>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</si>
  <si>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</si>
  <si>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</si>
  <si>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</si>
  <si>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</si>
  <si>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</si>
  <si>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</si>
  <si>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</si>
  <si>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</si>
  <si>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</si>
  <si>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</si>
  <si>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</si>
  <si>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</si>
  <si>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</si>
  <si>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</si>
  <si>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</si>
  <si>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</si>
  <si>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</si>
  <si>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</si>
  <si>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</si>
  <si>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</si>
  <si>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</si>
  <si>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</si>
  <si>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</si>
  <si>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</si>
  <si>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</si>
  <si>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</si>
  <si>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</si>
  <si>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</si>
  <si>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</si>
  <si>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</si>
  <si>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</si>
  <si>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</si>
  <si>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</si>
  <si>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</si>
  <si>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</si>
  <si>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</si>
  <si>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</si>
  <si>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</si>
  <si>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</si>
  <si>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</si>
  <si>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</si>
  <si>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</si>
  <si>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</si>
  <si>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</si>
  <si>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</si>
  <si>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</si>
  <si>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</si>
  <si>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</si>
  <si>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</si>
  <si>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</si>
  <si>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</si>
  <si>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</si>
  <si>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</si>
  <si>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</si>
  <si>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</si>
  <si>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</si>
  <si>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</si>
  <si>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</si>
  <si>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</si>
  <si>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</si>
  <si>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</si>
  <si>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</si>
  <si>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</si>
  <si>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</si>
  <si>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</si>
  <si>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</si>
  <si>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</si>
  <si>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</si>
  <si>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</si>
  <si>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</si>
  <si>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</si>
  <si>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</si>
  <si>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</si>
  <si>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</si>
  <si>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</si>
  <si>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</si>
  <si>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</si>
  <si>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</si>
  <si>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</si>
  <si>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</si>
  <si>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</si>
  <si>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</si>
  <si>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</si>
  <si>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</si>
  <si>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</si>
  <si>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</si>
  <si>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</si>
  <si>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</si>
  <si>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</si>
  <si>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</si>
  <si>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</si>
  <si>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</si>
  <si>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</si>
  <si>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</si>
  <si>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</si>
  <si>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</si>
  <si>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</si>
  <si>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</si>
  <si>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</si>
  <si>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</si>
  <si>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</si>
  <si>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</si>
  <si>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</si>
  <si>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</si>
  <si>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</si>
  <si>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</si>
  <si>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</si>
  <si>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</si>
  <si>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</si>
  <si>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</si>
  <si>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</si>
  <si>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</si>
  <si>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</si>
  <si>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</si>
  <si>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</si>
  <si>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</si>
  <si>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</si>
  <si>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</si>
  <si>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</si>
  <si>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</si>
  <si>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</si>
  <si>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</si>
  <si>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</si>
  <si>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</si>
  <si>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</si>
  <si>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</si>
  <si>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</si>
  <si>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</si>
  <si>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</si>
  <si>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</si>
  <si>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</si>
  <si>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</si>
  <si>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</si>
  <si>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</si>
  <si>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</si>
  <si>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</si>
  <si>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</si>
  <si>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</si>
  <si>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</si>
  <si>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</si>
  <si>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</si>
  <si>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</si>
  <si>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</si>
  <si>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</si>
  <si>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</si>
  <si>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</si>
  <si>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</si>
  <si>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</si>
  <si>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</si>
  <si>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</si>
  <si>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</si>
  <si>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</si>
  <si>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</si>
  <si>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</si>
  <si>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</si>
  <si>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</si>
  <si>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</si>
  <si>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</si>
  <si>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</si>
  <si>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</si>
  <si>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</si>
  <si>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</si>
  <si>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</si>
  <si>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</si>
  <si>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</si>
  <si>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</si>
  <si>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</si>
  <si>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</si>
  <si>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</si>
  <si>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</si>
  <si>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</si>
  <si>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</si>
  <si>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</si>
  <si>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</si>
  <si>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</si>
  <si>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</si>
  <si>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</si>
  <si>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</si>
  <si>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</si>
  <si>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</si>
  <si>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</si>
  <si>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</si>
  <si>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</si>
  <si>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</si>
  <si>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</si>
  <si>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</si>
  <si>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</si>
  <si>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</si>
  <si>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</si>
  <si>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</si>
  <si>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</si>
  <si>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</si>
  <si>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</si>
  <si>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</si>
  <si>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</si>
  <si>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</si>
  <si>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</si>
  <si>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</si>
  <si>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</si>
  <si>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</si>
  <si>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</si>
  <si>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</si>
  <si>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</si>
  <si>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</si>
  <si>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</si>
  <si>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</si>
  <si>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</si>
  <si>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</si>
  <si>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</si>
  <si>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</si>
  <si>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</si>
  <si>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</si>
  <si>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</si>
  <si>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</si>
  <si>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</si>
  <si>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</si>
  <si>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</si>
  <si>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</si>
  <si>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</si>
  <si>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</si>
  <si>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</si>
  <si>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</si>
  <si>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</si>
  <si>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</si>
  <si>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</si>
  <si>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</si>
  <si>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</si>
  <si>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</si>
  <si>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</si>
  <si>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</si>
  <si>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</si>
  <si>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</si>
  <si>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</si>
  <si>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</si>
  <si>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</si>
  <si>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</si>
  <si>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</si>
  <si>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</si>
  <si>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</si>
  <si>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</si>
  <si>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</si>
  <si>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</si>
  <si>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</si>
  <si>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</si>
  <si>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</si>
  <si>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</si>
  <si>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</si>
  <si>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</si>
  <si>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</si>
  <si>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</si>
  <si>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</si>
  <si>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</si>
  <si>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</si>
  <si>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</si>
  <si>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</si>
  <si>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</si>
  <si>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</si>
  <si>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</si>
  <si>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</si>
  <si>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</si>
  <si>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</si>
  <si>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</si>
  <si>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</si>
  <si>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</si>
  <si>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</si>
  <si>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</si>
  <si>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</si>
  <si>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</si>
  <si>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</si>
  <si>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</si>
  <si>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</si>
  <si>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</si>
  <si>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</si>
  <si>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</si>
  <si>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</si>
  <si>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</si>
  <si>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</si>
  <si>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</si>
  <si>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</si>
  <si>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</si>
  <si>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</si>
  <si>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</si>
  <si>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</si>
  <si>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</si>
  <si>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</si>
  <si>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</si>
  <si>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</si>
  <si>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</si>
  <si>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</si>
  <si>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</si>
  <si>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</si>
  <si>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</si>
  <si>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</si>
  <si>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</si>
  <si>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</si>
  <si>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</si>
  <si>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</si>
  <si>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</si>
  <si>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</si>
  <si>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</si>
  <si>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</si>
  <si>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</si>
  <si>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</si>
  <si>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</si>
  <si>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</si>
  <si>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</si>
  <si>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</si>
  <si>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</si>
  <si>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</si>
  <si>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</si>
  <si>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</si>
  <si>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</si>
  <si>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</si>
  <si>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</si>
  <si>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</si>
  <si>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</si>
  <si>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</si>
  <si>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</si>
  <si>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</si>
  <si>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</si>
  <si>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</si>
  <si>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</si>
  <si>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</si>
  <si>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</si>
  <si>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</si>
  <si>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</si>
  <si>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</si>
  <si>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</si>
  <si>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</si>
  <si>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</si>
  <si>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</si>
  <si>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</si>
  <si>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</si>
  <si>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</si>
  <si>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</si>
  <si>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</si>
  <si>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</si>
  <si>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</si>
  <si>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</si>
  <si>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</si>
  <si>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</si>
  <si>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</si>
  <si>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</si>
  <si>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</si>
  <si>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</si>
  <si>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</si>
  <si>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</si>
  <si>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</si>
  <si>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</si>
  <si>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</si>
  <si>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</si>
  <si>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</si>
  <si>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</si>
  <si>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</si>
  <si>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</si>
  <si>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</si>
  <si>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</si>
  <si>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</si>
  <si>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</si>
  <si>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</si>
  <si>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</si>
  <si>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</si>
  <si>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</si>
  <si>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</si>
  <si>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</si>
  <si>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</si>
  <si>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</si>
  <si>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</si>
  <si>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</si>
  <si>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</si>
  <si>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</si>
  <si>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</si>
  <si>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</si>
  <si>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</si>
  <si>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</si>
  <si>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</si>
  <si>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</si>
  <si>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</si>
  <si>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</si>
  <si>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</si>
  <si>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</si>
  <si>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</si>
  <si>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</si>
  <si>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</si>
  <si>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</si>
  <si>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</si>
  <si>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</si>
  <si>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</si>
  <si>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</si>
  <si>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</si>
  <si>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</si>
  <si>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</si>
  <si>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</si>
  <si>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</si>
  <si>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</si>
  <si>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</si>
  <si>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</si>
  <si>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</si>
  <si>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</si>
  <si>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</si>
  <si>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</si>
  <si>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</si>
  <si>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</si>
  <si>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</si>
  <si>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</si>
  <si>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</si>
  <si>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</si>
  <si>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</si>
  <si>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</si>
  <si>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</si>
  <si>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</si>
  <si>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</si>
  <si>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</si>
  <si>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</si>
  <si>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</si>
  <si>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</si>
  <si>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</si>
  <si>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</si>
  <si>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</si>
  <si>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</si>
  <si>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</si>
  <si>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</si>
  <si>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</si>
  <si>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</si>
  <si>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</si>
  <si>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</si>
  <si>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</si>
  <si>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</si>
  <si>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</si>
  <si>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</si>
  <si>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</si>
  <si>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</si>
  <si>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</si>
  <si>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</si>
  <si>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</si>
  <si>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</si>
  <si>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</si>
  <si>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</si>
  <si>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</si>
  <si>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</si>
  <si>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</si>
  <si>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</si>
  <si>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</si>
  <si>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</si>
  <si>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</si>
  <si>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</si>
  <si>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</si>
  <si>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</si>
  <si>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</si>
  <si>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</si>
  <si>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</si>
  <si>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</si>
  <si>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</si>
  <si>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</si>
  <si>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</si>
  <si>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</si>
  <si>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</si>
  <si>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</si>
  <si>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</si>
  <si>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</si>
  <si>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</si>
  <si>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</si>
  <si>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</si>
  <si>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</si>
  <si>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</si>
  <si>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</si>
  <si>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</si>
  <si>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</si>
  <si>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</si>
  <si>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</si>
  <si>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</si>
  <si>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</si>
  <si>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</si>
  <si>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</si>
  <si>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</si>
  <si>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</si>
  <si>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</si>
  <si>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</si>
  <si>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</si>
  <si>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</si>
  <si>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</si>
  <si>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</si>
  <si>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</si>
  <si>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</si>
  <si>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</si>
  <si>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</si>
  <si>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</si>
  <si>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</si>
  <si>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</si>
  <si>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</si>
  <si>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</si>
  <si>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</si>
  <si>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</si>
  <si>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</si>
  <si>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</si>
  <si>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</si>
  <si>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</si>
  <si>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</si>
  <si>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</si>
  <si>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</si>
  <si>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</si>
  <si>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</si>
  <si>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</si>
  <si>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</si>
  <si>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</si>
  <si>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</si>
  <si>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</si>
  <si>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</si>
  <si>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</si>
  <si>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</si>
  <si>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</si>
  <si>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</si>
  <si>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</si>
  <si>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</si>
  <si>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</si>
  <si>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</si>
  <si>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</si>
  <si>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</si>
  <si>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</si>
  <si>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</si>
  <si>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</si>
  <si>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</si>
  <si>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</si>
  <si>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</si>
  <si>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</si>
  <si>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</si>
  <si>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</si>
  <si>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</si>
  <si>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</si>
  <si>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</si>
  <si>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</si>
  <si>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</si>
  <si>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</si>
  <si>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</si>
  <si>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</si>
  <si>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</si>
  <si>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</si>
  <si>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</si>
  <si>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</si>
  <si>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</si>
  <si>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</si>
  <si>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</si>
  <si>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</si>
  <si>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</si>
  <si>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</si>
  <si>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</si>
  <si>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</si>
  <si>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</si>
  <si>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</si>
  <si>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</si>
  <si>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</si>
  <si>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</si>
  <si>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</si>
  <si>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</si>
  <si>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</si>
  <si>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</si>
  <si>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</si>
  <si>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</si>
  <si>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</si>
  <si>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</si>
  <si>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</si>
  <si>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</si>
  <si>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</si>
  <si>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</si>
  <si>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</si>
  <si>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</si>
  <si>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</si>
  <si>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</si>
  <si>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</si>
  <si>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</si>
  <si>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</si>
  <si>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</si>
  <si>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</si>
  <si>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</si>
  <si>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</si>
  <si>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</si>
  <si>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</si>
  <si>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</si>
  <si>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</si>
  <si>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</si>
  <si>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</si>
  <si>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</si>
  <si>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</si>
  <si>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</si>
  <si>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</si>
  <si>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</si>
  <si>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</si>
  <si>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</si>
  <si>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</si>
  <si>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</si>
  <si>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</si>
  <si>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</si>
  <si>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</si>
  <si>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</si>
  <si>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</si>
  <si>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</si>
  <si>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</si>
  <si>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</si>
  <si>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</si>
  <si>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</si>
  <si>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</si>
  <si>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</si>
  <si>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</si>
  <si>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</si>
  <si>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</si>
  <si>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</si>
  <si>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</si>
  <si>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</si>
  <si>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</si>
  <si>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</si>
  <si>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</si>
  <si>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</si>
  <si>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</si>
  <si>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</si>
  <si>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</si>
  <si>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</si>
  <si>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</si>
  <si>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</si>
  <si>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</si>
  <si>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</si>
  <si>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</si>
  <si>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</si>
  <si>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</si>
  <si>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</si>
  <si>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</si>
  <si>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</si>
  <si>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</si>
  <si>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</si>
  <si>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</si>
  <si>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</si>
  <si>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</si>
  <si>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</si>
  <si>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</si>
  <si>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</si>
  <si>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</si>
  <si>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</si>
  <si>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</si>
  <si>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</si>
  <si>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</si>
  <si>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</si>
  <si>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</si>
  <si>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</si>
  <si>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</si>
  <si>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</si>
  <si>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</si>
  <si>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</si>
  <si>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</si>
  <si>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</si>
  <si>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</si>
  <si>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</si>
  <si>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</si>
  <si>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</si>
  <si>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</si>
  <si>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</si>
  <si>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</si>
  <si>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</si>
  <si>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</si>
  <si>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</si>
  <si>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</si>
  <si>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</si>
  <si>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</si>
  <si>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</si>
  <si>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</si>
  <si>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</si>
  <si>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</si>
  <si>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</si>
  <si>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</si>
  <si>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</si>
  <si>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</si>
  <si>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</si>
  <si>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</si>
  <si>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</si>
  <si>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</si>
  <si>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</si>
  <si>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</si>
  <si>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</si>
  <si>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</si>
  <si>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</si>
  <si>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</si>
  <si>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</si>
  <si>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</si>
  <si>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</si>
  <si>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</si>
  <si>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</si>
  <si>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</si>
  <si>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</si>
  <si>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</si>
  <si>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</si>
  <si>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</si>
  <si>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</si>
  <si>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</si>
  <si>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</si>
  <si>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</si>
  <si>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</si>
  <si>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</si>
  <si>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</si>
  <si>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</si>
  <si>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</si>
  <si>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</si>
  <si>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</si>
  <si>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</si>
  <si>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</si>
  <si>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</si>
  <si>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</si>
  <si>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</si>
  <si>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</si>
  <si>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</si>
  <si>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</si>
  <si>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</si>
  <si>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</si>
  <si>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</si>
  <si>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</si>
  <si>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</si>
  <si>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</si>
  <si>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</si>
  <si>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</si>
  <si>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</si>
  <si>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</si>
  <si>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</si>
  <si>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</si>
  <si>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</si>
  <si>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</si>
  <si>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</si>
  <si>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</si>
  <si>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</si>
  <si>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</si>
  <si>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</si>
  <si>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</si>
  <si>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</si>
  <si>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</si>
  <si>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</si>
  <si>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</si>
  <si>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</si>
  <si>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</si>
  <si>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</si>
  <si>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</si>
  <si>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</si>
  <si>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</si>
  <si>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</si>
  <si>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</si>
  <si>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</si>
  <si>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</si>
  <si>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</si>
  <si>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</si>
  <si>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</si>
  <si>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</si>
  <si>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</si>
  <si>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</si>
  <si>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</si>
  <si>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</si>
  <si>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</si>
  <si>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</si>
  <si>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</si>
  <si>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</si>
  <si>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</si>
  <si>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</si>
  <si>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</si>
  <si>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</si>
  <si>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</si>
  <si>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</si>
  <si>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</si>
  <si>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</si>
  <si>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</si>
  <si>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</si>
  <si>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</si>
  <si>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</si>
  <si>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</si>
  <si>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</si>
  <si>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</si>
  <si>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</si>
  <si>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</si>
  <si>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</si>
  <si>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</si>
  <si>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</si>
  <si>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</si>
  <si>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</si>
  <si>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</si>
  <si>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</si>
  <si>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</si>
  <si>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</si>
  <si>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</si>
  <si>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</si>
  <si>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</si>
  <si>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</si>
  <si>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</si>
  <si>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</si>
  <si>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</si>
  <si>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</si>
  <si>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</si>
  <si>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</si>
  <si>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</si>
  <si>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</si>
  <si>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</si>
  <si>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</si>
  <si>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</si>
  <si>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</si>
  <si>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</si>
  <si>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</si>
  <si>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</si>
  <si>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</si>
  <si>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</si>
  <si>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</si>
  <si>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</si>
  <si>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</si>
  <si>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</si>
  <si>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</si>
  <si>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</si>
  <si>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</si>
  <si>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</si>
  <si>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</si>
  <si>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</si>
  <si>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</si>
  <si>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</si>
  <si>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</si>
  <si>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</si>
  <si>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</si>
  <si>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</si>
  <si>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</si>
  <si>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</si>
  <si>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</si>
  <si>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</si>
  <si>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</si>
  <si>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</si>
  <si>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</si>
  <si>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</si>
  <si>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</si>
  <si>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</si>
  <si>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</si>
  <si>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</si>
  <si>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</si>
  <si>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</si>
  <si>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</si>
  <si>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</si>
  <si>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</si>
  <si>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</si>
  <si>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</si>
  <si>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</si>
  <si>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</si>
  <si>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</si>
  <si>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</si>
  <si>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</si>
  <si>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</si>
  <si>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</si>
  <si>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</si>
  <si>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</si>
  <si>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</si>
  <si>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</si>
  <si>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</si>
  <si>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</si>
  <si>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</si>
  <si>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</si>
  <si>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</si>
  <si>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</si>
  <si>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</si>
  <si>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</si>
  <si>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</si>
  <si>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</si>
  <si>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</si>
  <si>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</si>
  <si>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</si>
  <si>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</si>
  <si>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</si>
  <si>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</si>
  <si>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</si>
  <si>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</si>
  <si>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</si>
  <si>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</si>
  <si>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</si>
  <si>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</si>
  <si>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</si>
  <si>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</si>
  <si>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</si>
  <si>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</si>
  <si>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</si>
  <si>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</si>
  <si>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</si>
  <si>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</si>
  <si>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</si>
  <si>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</si>
  <si>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</si>
  <si>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</si>
  <si>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</si>
  <si>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</si>
  <si>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</si>
  <si>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</si>
  <si>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</si>
  <si>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</si>
  <si>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</si>
  <si>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</si>
  <si>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</si>
  <si>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</si>
  <si>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</si>
  <si>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</si>
  <si>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</si>
  <si>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</si>
  <si>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</si>
  <si>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</si>
  <si>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</si>
  <si>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</si>
  <si>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</si>
  <si>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</si>
  <si>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</si>
  <si>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</si>
  <si>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</si>
  <si>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</si>
  <si>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</si>
  <si>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</si>
  <si>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</si>
  <si>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</si>
  <si>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</si>
  <si>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</si>
  <si>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</si>
  <si>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</si>
  <si>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</si>
  <si>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</si>
  <si>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</si>
  <si>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</si>
  <si>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</si>
  <si>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</si>
  <si>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</si>
  <si>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</si>
  <si>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</si>
  <si>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</si>
  <si>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</si>
  <si>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</si>
  <si>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</si>
  <si>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</si>
  <si>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</si>
  <si>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</si>
  <si>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</si>
  <si>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</si>
  <si>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</si>
  <si>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</si>
  <si>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</si>
  <si>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</si>
  <si>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</si>
  <si>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</si>
  <si>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</si>
  <si>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</si>
  <si>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</si>
  <si>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</si>
  <si>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</si>
  <si>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</si>
  <si>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</si>
  <si>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</si>
  <si>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</si>
  <si>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</si>
  <si>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</si>
  <si>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</si>
  <si>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</si>
  <si>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</si>
  <si>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</si>
  <si>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</si>
  <si>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</si>
  <si>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</si>
  <si>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</si>
  <si>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</si>
  <si>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</si>
  <si>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</si>
  <si>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</si>
  <si>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</si>
  <si>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</si>
  <si>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</si>
  <si>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</si>
  <si>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</si>
  <si>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</si>
  <si>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</si>
  <si>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</si>
  <si>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</si>
  <si>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</si>
  <si>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</si>
  <si>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</si>
  <si>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</si>
  <si>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</si>
  <si>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</si>
  <si>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</si>
  <si>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</si>
  <si>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</si>
  <si>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</si>
  <si>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</si>
  <si>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</si>
  <si>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</si>
  <si>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</si>
  <si>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</si>
  <si>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</si>
  <si>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</si>
  <si>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</si>
  <si>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</si>
  <si>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</si>
  <si>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</si>
  <si>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</si>
  <si>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</si>
  <si>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</si>
  <si>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</si>
  <si>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</si>
  <si>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</si>
  <si>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</si>
  <si>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</si>
  <si>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</si>
  <si>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</si>
  <si>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</si>
  <si>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</si>
  <si>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</si>
  <si>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</si>
  <si>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</si>
  <si>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</si>
  <si>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</si>
  <si>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</si>
  <si>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</si>
  <si>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</si>
  <si>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</si>
  <si>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</si>
  <si>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</si>
  <si>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</si>
  <si>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</si>
  <si>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</si>
  <si>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</si>
  <si>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</si>
  <si>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</si>
  <si>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</si>
  <si>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</si>
  <si>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</si>
  <si>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</si>
  <si>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</si>
  <si>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</si>
  <si>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</si>
  <si>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</si>
  <si>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</si>
  <si>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</si>
  <si>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</si>
  <si>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</si>
  <si>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</si>
  <si>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</si>
  <si>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</si>
  <si>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</si>
  <si>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</si>
  <si>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</si>
  <si>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</si>
  <si>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</si>
  <si>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</si>
  <si>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</si>
  <si>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</si>
  <si>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</si>
  <si>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</si>
  <si>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</si>
  <si>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</si>
  <si>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</si>
  <si>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</si>
  <si>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</si>
  <si>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</si>
  <si>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</si>
  <si>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</si>
  <si>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</si>
  <si>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</si>
  <si>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</si>
  <si>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</si>
  <si>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</si>
  <si>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</si>
  <si>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</si>
  <si>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</si>
  <si>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</si>
  <si>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</si>
  <si>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</si>
  <si>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</si>
  <si>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</si>
  <si>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</si>
  <si>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</si>
  <si>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</si>
  <si>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</si>
  <si>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</si>
  <si>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</si>
  <si>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</si>
  <si>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</si>
  <si>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</si>
  <si>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</si>
  <si>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</si>
  <si>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</si>
  <si>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</si>
  <si>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</si>
  <si>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</si>
  <si>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</si>
  <si>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</si>
  <si>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</si>
  <si>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</si>
  <si>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</si>
  <si>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</si>
  <si>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</si>
  <si>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</si>
  <si>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</si>
  <si>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</si>
  <si>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</si>
  <si>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</si>
  <si>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</si>
  <si>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</si>
  <si>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</si>
  <si>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</si>
  <si>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</si>
  <si>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</si>
  <si>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</si>
  <si>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</si>
  <si>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</si>
  <si>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</si>
  <si>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</si>
  <si>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</si>
  <si>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</si>
  <si>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</si>
  <si>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</si>
  <si>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</si>
  <si>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</si>
  <si>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</si>
  <si>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</si>
  <si>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</si>
  <si>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</si>
  <si>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</si>
  <si>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</si>
  <si>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</si>
  <si>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</si>
  <si>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</si>
  <si>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</si>
  <si>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</si>
  <si>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</si>
  <si>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</si>
  <si>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</si>
  <si>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</si>
  <si>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</si>
  <si>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</si>
  <si>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</si>
  <si>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</si>
  <si>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</si>
  <si>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</si>
  <si>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</si>
  <si>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</si>
  <si>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</si>
  <si>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</si>
  <si>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</si>
  <si>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</si>
  <si>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</si>
  <si>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</si>
  <si>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</si>
  <si>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</si>
  <si>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</si>
  <si>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</si>
  <si>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</si>
  <si>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</si>
  <si>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</si>
  <si>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</si>
  <si>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</si>
  <si>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</si>
  <si>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</si>
  <si>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</si>
  <si>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</si>
  <si>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</si>
  <si>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</si>
  <si>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</si>
  <si>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</si>
  <si>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</si>
  <si>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</si>
  <si>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</si>
  <si>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</si>
  <si>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</si>
  <si>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</si>
  <si>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</si>
  <si>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</si>
  <si>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</si>
  <si>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</si>
  <si>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</si>
  <si>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</si>
  <si>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</si>
  <si>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</si>
  <si>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</si>
  <si>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</si>
  <si>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</si>
  <si>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</si>
  <si>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</si>
  <si>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</si>
  <si>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</si>
  <si>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</si>
  <si>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</si>
  <si>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</si>
  <si>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</si>
  <si>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</si>
  <si>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</si>
  <si>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</si>
  <si>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</si>
  <si>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</si>
  <si>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</si>
  <si>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</si>
  <si>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</si>
  <si>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</si>
  <si>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</si>
  <si>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</si>
  <si>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</si>
  <si>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</si>
  <si>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</si>
  <si>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</si>
  <si>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</si>
  <si>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</si>
  <si>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</si>
  <si>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</si>
  <si>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</si>
  <si>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</si>
  <si>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</si>
  <si>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</si>
  <si>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</si>
  <si>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</si>
  <si>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</si>
  <si>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</si>
  <si>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</si>
  <si>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</si>
  <si>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</si>
  <si>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</si>
  <si>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</si>
  <si>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</si>
  <si>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</si>
  <si>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</si>
  <si>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</si>
  <si>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</si>
  <si>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</si>
  <si>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</si>
  <si>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</si>
  <si>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</si>
  <si>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</si>
  <si>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</si>
  <si>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</si>
  <si>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</si>
  <si>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</si>
  <si>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</si>
  <si>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</si>
  <si>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</si>
  <si>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</si>
  <si>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</si>
  <si>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</si>
  <si>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</si>
  <si>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</si>
  <si>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</si>
  <si>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</si>
  <si>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</si>
  <si>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</si>
  <si>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</si>
  <si>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</si>
  <si>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</si>
  <si>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</si>
  <si>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</si>
  <si>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</si>
  <si>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</si>
  <si>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</si>
  <si>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</si>
  <si>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</si>
  <si>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</si>
  <si>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</si>
  <si>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</si>
  <si>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</si>
  <si>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</si>
  <si>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</si>
  <si>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</si>
  <si>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</si>
  <si>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</si>
  <si>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</si>
  <si>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</si>
  <si>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</si>
  <si>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</si>
  <si>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</si>
  <si>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</si>
  <si>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</si>
  <si>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</si>
  <si>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</si>
  <si>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</si>
  <si>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</si>
  <si>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</si>
  <si>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</si>
  <si>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</si>
  <si>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</si>
  <si>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</si>
  <si>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</si>
  <si>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</si>
  <si>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</si>
  <si>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</si>
  <si>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</si>
  <si>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</si>
  <si>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</si>
  <si>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</si>
  <si>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</si>
  <si>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</si>
  <si>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</si>
  <si>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</si>
  <si>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</si>
  <si>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</si>
  <si>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</si>
  <si>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</si>
  <si>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</si>
  <si>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</si>
  <si>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</si>
  <si>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</si>
  <si>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</si>
  <si>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</si>
  <si>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</si>
  <si>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</si>
  <si>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</si>
  <si>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</si>
  <si>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</si>
  <si>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</si>
  <si>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</si>
  <si>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</si>
  <si>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</si>
  <si>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</si>
  <si>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</si>
  <si>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</si>
  <si>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</si>
  <si>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</si>
  <si>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</si>
  <si>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</si>
  <si>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</si>
  <si>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</si>
  <si>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</si>
  <si>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</si>
  <si>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</si>
  <si>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</si>
  <si>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</si>
  <si>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</si>
  <si>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</si>
  <si>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</si>
  <si>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</si>
  <si>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</si>
  <si>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</si>
  <si>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</si>
  <si>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</si>
  <si>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</si>
  <si>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</si>
  <si>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</si>
  <si>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</si>
  <si>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</si>
  <si>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</si>
  <si>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</si>
  <si>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</si>
  <si>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</si>
  <si>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</si>
  <si>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</si>
  <si>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</si>
  <si>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</si>
  <si>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</si>
  <si>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</si>
  <si>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</si>
  <si>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</si>
  <si>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</si>
  <si>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</si>
  <si>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</si>
  <si>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</si>
  <si>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</si>
  <si>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</si>
  <si>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</si>
  <si>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</si>
  <si>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</si>
  <si>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</si>
  <si>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</si>
  <si>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</si>
  <si>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</si>
  <si>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</si>
  <si>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</si>
  <si>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</si>
  <si>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</si>
  <si>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</si>
  <si>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</si>
  <si>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</si>
  <si>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</si>
  <si>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</si>
  <si>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</si>
  <si>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</si>
  <si>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</si>
  <si>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</si>
  <si>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</si>
  <si>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</si>
  <si>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</si>
  <si>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</si>
  <si>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</si>
  <si>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</si>
  <si>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</si>
  <si>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</si>
  <si>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</si>
  <si>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</si>
  <si>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</si>
  <si>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</si>
  <si>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</si>
  <si>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</si>
  <si>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</si>
  <si>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</si>
  <si>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</si>
  <si>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</si>
  <si>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</si>
  <si>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</si>
  <si>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</si>
  <si>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</si>
  <si>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</si>
  <si>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</si>
  <si>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</si>
  <si>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</si>
  <si>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</si>
  <si>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</si>
  <si>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</si>
  <si>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</si>
  <si>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</si>
  <si>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</si>
  <si>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</si>
  <si>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</si>
  <si>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</si>
  <si>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</si>
  <si>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</si>
  <si>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</si>
  <si>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</si>
  <si>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</si>
  <si>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</si>
  <si>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</si>
  <si>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</si>
  <si>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</si>
  <si>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</si>
  <si>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</si>
  <si>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</si>
  <si>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</si>
  <si>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</si>
  <si>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</si>
  <si>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</si>
  <si>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</si>
  <si>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</si>
  <si>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</si>
  <si>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</si>
  <si>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</si>
  <si>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</si>
  <si>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</si>
  <si>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</si>
  <si>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</si>
  <si>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</si>
  <si>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</si>
  <si>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</si>
  <si>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</si>
  <si>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</si>
  <si>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</si>
  <si>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</si>
  <si>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</si>
  <si>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</si>
  <si>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</si>
  <si>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</si>
  <si>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</si>
  <si>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</si>
  <si>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</si>
  <si>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</si>
  <si>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</si>
  <si>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</si>
  <si>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</si>
  <si>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</si>
  <si>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</si>
  <si>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</si>
  <si>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</si>
  <si>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</si>
  <si>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</si>
  <si>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</si>
  <si>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</si>
  <si>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</si>
  <si>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</si>
  <si>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</si>
  <si>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</si>
  <si>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</si>
  <si>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</si>
  <si>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</si>
  <si>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</si>
  <si>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</si>
  <si>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</si>
  <si>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</si>
  <si>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</si>
  <si>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</si>
  <si>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</si>
  <si>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</si>
  <si>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</si>
  <si>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</si>
  <si>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</si>
  <si>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</si>
  <si>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</si>
  <si>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</si>
  <si>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</si>
  <si>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</si>
  <si>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</si>
  <si>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</si>
  <si>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</si>
  <si>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</si>
  <si>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</si>
  <si>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</si>
  <si>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</si>
  <si>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</si>
  <si>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</si>
  <si>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</si>
  <si>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</si>
  <si>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</si>
  <si>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</si>
  <si>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</si>
  <si>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</si>
  <si>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</si>
  <si>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</si>
  <si>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</si>
  <si>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</si>
  <si>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</si>
  <si>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</si>
  <si>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</si>
  <si>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</si>
  <si>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</si>
  <si>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</si>
  <si>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</si>
  <si>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</si>
  <si>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</si>
  <si>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</si>
  <si>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</si>
  <si>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</si>
  <si>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</si>
  <si>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</si>
  <si>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</si>
  <si>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</si>
  <si>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</si>
  <si>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</si>
  <si>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</si>
  <si>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</si>
  <si>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</si>
  <si>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</si>
  <si>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</si>
  <si>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</si>
  <si>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</si>
  <si>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</si>
  <si>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</si>
  <si>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</si>
  <si>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</si>
  <si>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</si>
  <si>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</si>
  <si>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</si>
  <si>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</si>
  <si>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</si>
  <si>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</si>
  <si>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</si>
  <si>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</si>
  <si>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</si>
  <si>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</si>
  <si>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</si>
  <si>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</si>
  <si>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</si>
  <si>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</si>
  <si>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</si>
  <si>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</si>
  <si>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</si>
  <si>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</si>
  <si>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</si>
  <si>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</si>
  <si>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</si>
  <si>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</si>
  <si>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</si>
  <si>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</si>
  <si>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</si>
  <si>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</si>
  <si>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</si>
  <si>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</si>
  <si>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</si>
  <si>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</si>
  <si>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</si>
  <si>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</si>
  <si>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</si>
  <si>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</si>
  <si>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</si>
  <si>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</si>
  <si>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</si>
  <si>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</si>
  <si>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</si>
  <si>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</si>
  <si>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</si>
  <si>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</si>
  <si>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</si>
  <si>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</si>
  <si>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</si>
  <si>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</si>
  <si>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</si>
  <si>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</si>
  <si>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</si>
  <si>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</si>
  <si>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</si>
  <si>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</si>
  <si>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</si>
  <si>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</si>
  <si>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</si>
  <si>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</si>
  <si>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</si>
  <si>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</si>
  <si>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</si>
  <si>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</si>
  <si>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</si>
  <si>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</si>
  <si>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</si>
  <si>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</si>
  <si>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</si>
  <si>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</si>
  <si>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</si>
  <si>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</si>
  <si>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</si>
  <si>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</si>
  <si>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</si>
  <si>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</si>
  <si>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</si>
  <si>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</si>
  <si>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</si>
  <si>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</si>
  <si>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</si>
  <si>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</si>
  <si>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</si>
  <si>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</si>
  <si>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</si>
  <si>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</si>
  <si>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</si>
  <si>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</si>
  <si>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</si>
  <si>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</si>
  <si>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</si>
  <si>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</si>
  <si>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</si>
  <si>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</si>
  <si>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</si>
  <si>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</si>
  <si>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</si>
  <si>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</si>
  <si>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</si>
  <si>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</si>
  <si>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</si>
  <si>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</si>
  <si>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</si>
  <si>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</si>
  <si>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</si>
  <si>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</si>
  <si>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</si>
  <si>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</si>
  <si>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</si>
  <si>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</si>
  <si>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</si>
  <si>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</si>
  <si>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</si>
  <si>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</si>
  <si>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</si>
  <si>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</si>
  <si>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</si>
  <si>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</si>
  <si>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</si>
  <si>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</si>
  <si>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</si>
  <si>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</si>
  <si>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</si>
  <si>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</si>
  <si>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</si>
  <si>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</si>
  <si>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</si>
  <si>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</si>
  <si>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</si>
  <si>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</si>
  <si>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</si>
  <si>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</si>
  <si>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</si>
  <si>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</si>
  <si>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</si>
  <si>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</si>
  <si>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</si>
  <si>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</si>
  <si>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</si>
  <si>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</si>
  <si>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</si>
  <si>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</si>
  <si>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</si>
  <si>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</si>
  <si>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</si>
  <si>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</si>
  <si>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</si>
  <si>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</si>
  <si>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</si>
  <si>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</si>
  <si>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</si>
  <si>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</si>
  <si>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</si>
  <si>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</si>
  <si>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</si>
  <si>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</si>
  <si>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</si>
  <si>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</si>
  <si>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</si>
  <si>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</si>
  <si>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</si>
  <si>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</si>
  <si>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</si>
  <si>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</si>
  <si>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</si>
  <si>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</si>
  <si>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</si>
  <si>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</si>
  <si>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</si>
  <si>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</si>
  <si>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</si>
  <si>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</si>
  <si>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</si>
  <si>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</si>
  <si>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</si>
  <si>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</si>
  <si>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</si>
  <si>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</si>
  <si>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</si>
  <si>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</si>
  <si>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</si>
  <si>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</si>
  <si>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</si>
  <si>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</si>
  <si>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</si>
  <si>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</si>
  <si>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</si>
  <si>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</si>
  <si>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</si>
  <si>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</si>
  <si>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</si>
  <si>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</si>
  <si>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</si>
  <si>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</si>
  <si>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</si>
  <si>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</si>
  <si>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</si>
  <si>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</si>
  <si>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</si>
  <si>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</si>
  <si>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</si>
  <si>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</si>
  <si>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</si>
  <si>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</si>
  <si>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</si>
  <si>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</si>
  <si>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</si>
  <si>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</si>
  <si>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</si>
  <si>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</si>
  <si>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</si>
  <si>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</si>
  <si>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</si>
  <si>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</si>
  <si>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</si>
  <si>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</si>
  <si>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</si>
  <si>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</si>
  <si>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</si>
  <si>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</si>
  <si>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</si>
  <si>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</si>
  <si>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</si>
  <si>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</si>
  <si>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</si>
  <si>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</si>
  <si>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</si>
  <si>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</si>
  <si>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</si>
  <si>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</si>
  <si>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</si>
  <si>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</si>
  <si>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</si>
  <si>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</si>
  <si>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</si>
  <si>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</si>
  <si>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</si>
  <si>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</si>
  <si>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</si>
  <si>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</si>
  <si>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</si>
  <si>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</si>
  <si>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</si>
  <si>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</si>
  <si>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</si>
  <si>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</si>
  <si>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</si>
  <si>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</si>
  <si>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</si>
  <si>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</si>
  <si>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</si>
  <si>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</si>
  <si>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</si>
  <si>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</si>
  <si>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</si>
  <si>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</si>
  <si>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</si>
  <si>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</si>
  <si>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</si>
  <si>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</si>
  <si>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</si>
  <si>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</si>
  <si>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</si>
  <si>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</si>
  <si>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</si>
  <si>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</si>
  <si>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</si>
  <si>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</si>
  <si>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</si>
  <si>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</si>
  <si>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</si>
  <si>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</si>
  <si>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</si>
  <si>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</si>
  <si>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</si>
  <si>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</si>
  <si>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</si>
  <si>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</si>
  <si>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</si>
  <si>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</si>
  <si>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</si>
  <si>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</si>
  <si>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</si>
  <si>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</si>
  <si>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</si>
  <si>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</si>
  <si>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</si>
  <si>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</si>
  <si>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</si>
  <si>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</si>
  <si>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</si>
  <si>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</si>
  <si>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</si>
  <si>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</si>
  <si>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</si>
  <si>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</si>
  <si>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</si>
  <si>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</si>
  <si>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</si>
  <si>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</si>
  <si>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</si>
  <si>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</si>
  <si>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</si>
  <si>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</si>
  <si>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</si>
  <si>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</si>
  <si>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</si>
  <si>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</si>
  <si>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</si>
  <si>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</si>
  <si>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</si>
  <si>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</si>
  <si>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</si>
  <si>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</si>
  <si>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</si>
  <si>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</si>
  <si>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</si>
  <si>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</si>
  <si>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</si>
  <si>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</si>
  <si>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</si>
  <si>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</si>
  <si>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</si>
  <si>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</si>
  <si>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</si>
  <si>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</si>
  <si>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</si>
  <si>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</si>
  <si>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</si>
  <si>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</si>
  <si>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</si>
  <si>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</si>
  <si>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</si>
  <si>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</si>
  <si>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</si>
  <si>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</si>
  <si>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</si>
  <si>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</si>
  <si>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</si>
  <si>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</si>
  <si>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</si>
  <si>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</si>
  <si>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</si>
  <si>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</si>
  <si>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</si>
  <si>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</si>
  <si>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</si>
  <si>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</si>
  <si>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</si>
  <si>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</si>
  <si>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</si>
  <si>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</si>
  <si>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</si>
  <si>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</si>
  <si>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</si>
  <si>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</si>
  <si>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</si>
  <si>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</si>
  <si>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</si>
  <si>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</si>
  <si>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</si>
  <si>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</si>
  <si>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</si>
  <si>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</si>
  <si>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</si>
  <si>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</si>
  <si>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</si>
  <si>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</si>
  <si>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</si>
  <si>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</si>
  <si>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</si>
  <si>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</si>
  <si>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</si>
  <si>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</si>
  <si>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</si>
  <si>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</si>
  <si>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</si>
  <si>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</si>
  <si>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</si>
  <si>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</si>
  <si>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</si>
  <si>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</si>
  <si>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</si>
  <si>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</si>
  <si>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</si>
  <si>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</si>
  <si>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</si>
  <si>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</si>
  <si>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</si>
  <si>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</si>
  <si>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</si>
  <si>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</si>
  <si>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</si>
  <si>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</si>
  <si>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</si>
  <si>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</si>
  <si>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</si>
  <si>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</si>
  <si>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</si>
  <si>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</si>
  <si>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</si>
  <si>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</si>
  <si>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</si>
  <si>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</si>
  <si>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</si>
  <si>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</si>
  <si>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</si>
  <si>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</si>
  <si>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</si>
  <si>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</si>
  <si>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</si>
  <si>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</si>
  <si>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</si>
  <si>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</si>
  <si>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</si>
  <si>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</si>
  <si>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</si>
  <si>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</si>
  <si>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</si>
  <si>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</si>
  <si>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</si>
  <si>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</si>
  <si>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</si>
  <si>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</si>
  <si>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</si>
  <si>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</si>
  <si>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</si>
  <si>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</si>
  <si>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</si>
  <si>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</si>
  <si>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</si>
  <si>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</si>
  <si>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</si>
  <si>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</si>
  <si>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</si>
  <si>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</si>
  <si>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</si>
  <si>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</si>
  <si>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</si>
  <si>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</si>
  <si>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</si>
  <si>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</si>
  <si>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</si>
  <si>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</si>
  <si>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</si>
  <si>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</si>
  <si>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</si>
  <si>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</si>
  <si>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</si>
  <si>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</si>
  <si>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</si>
  <si>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</si>
  <si>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</si>
  <si>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</si>
  <si>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</si>
  <si>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</si>
  <si>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</si>
  <si>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</si>
  <si>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</si>
  <si>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</si>
  <si>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</si>
  <si>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</si>
  <si>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</si>
  <si>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</si>
  <si>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</si>
  <si>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</si>
  <si>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</si>
  <si>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</si>
  <si>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</si>
  <si>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</si>
  <si>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</si>
  <si>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</si>
  <si>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</si>
  <si>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</si>
  <si>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</si>
  <si>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</si>
  <si>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</si>
  <si>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</si>
  <si>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</si>
  <si>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</si>
  <si>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</si>
  <si>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</si>
  <si>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</si>
  <si>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</si>
  <si>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</si>
  <si>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</si>
  <si>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</si>
  <si>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</si>
  <si>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</si>
  <si>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</si>
  <si>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</si>
  <si>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</si>
  <si>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</si>
  <si>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</si>
  <si>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</si>
  <si>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</si>
  <si>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</si>
  <si>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</si>
  <si>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</si>
  <si>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</si>
  <si>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</si>
  <si>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</si>
  <si>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</si>
  <si>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</si>
  <si>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</si>
  <si>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</si>
  <si>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</si>
  <si>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</si>
  <si>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</si>
  <si>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</si>
  <si>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</si>
  <si>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</si>
  <si>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</si>
  <si>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</si>
  <si>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</si>
  <si>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</si>
  <si>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</si>
  <si>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</si>
  <si>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</si>
  <si>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</si>
  <si>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</si>
  <si>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</si>
  <si>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</si>
  <si>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</si>
  <si>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</si>
  <si>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</si>
  <si>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</si>
  <si>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</si>
  <si>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</si>
  <si>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</si>
  <si>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</si>
  <si>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</si>
  <si>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</si>
  <si>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</si>
  <si>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</si>
  <si>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</si>
  <si>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</si>
  <si>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</si>
  <si>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</si>
  <si>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</si>
  <si>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</si>
  <si>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</si>
  <si>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</si>
  <si>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</si>
  <si>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</si>
  <si>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</si>
  <si>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</si>
  <si>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</si>
  <si>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</si>
  <si>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</si>
  <si>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</si>
  <si>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</si>
  <si>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</si>
  <si>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</si>
  <si>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</si>
  <si>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</si>
  <si>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</si>
  <si>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</si>
  <si>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</si>
  <si>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</si>
  <si>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</si>
  <si>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</si>
  <si>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</si>
  <si>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</si>
  <si>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</si>
  <si>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</si>
  <si>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</si>
  <si>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</si>
  <si>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</si>
  <si>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</si>
  <si>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</si>
  <si>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</si>
  <si>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</si>
  <si>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</si>
  <si>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</si>
  <si>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</si>
  <si>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</si>
  <si>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</si>
  <si>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</si>
  <si>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</si>
  <si>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</si>
  <si>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</si>
  <si>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</si>
  <si>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</si>
  <si>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</si>
  <si>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</si>
  <si>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</si>
  <si>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</si>
  <si>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</si>
  <si>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</si>
  <si>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</si>
  <si>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</si>
  <si>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</si>
  <si>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</si>
  <si>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</si>
  <si>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</si>
  <si>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</si>
  <si>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</si>
  <si>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</si>
  <si>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</si>
  <si>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</si>
  <si>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</si>
  <si>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</si>
  <si>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</si>
  <si>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</si>
  <si>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</si>
  <si>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</si>
  <si>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</si>
  <si>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</si>
  <si>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</si>
  <si>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</si>
  <si>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</si>
  <si>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</si>
  <si>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</si>
  <si>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</si>
  <si>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</si>
  <si>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</si>
  <si>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</si>
  <si>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</si>
  <si>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</si>
  <si>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</si>
  <si>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</si>
  <si>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</si>
  <si>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</si>
  <si>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</si>
  <si>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</si>
  <si>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</si>
  <si>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</si>
  <si>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</si>
  <si>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</si>
  <si>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</si>
  <si>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</si>
  <si>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</si>
  <si>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</si>
  <si>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</si>
  <si>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</si>
  <si>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</si>
  <si>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</si>
  <si>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</si>
  <si>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</si>
  <si>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</si>
  <si>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</si>
  <si>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</si>
  <si>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</si>
  <si>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</si>
  <si>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</si>
  <si>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</si>
  <si>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</si>
  <si>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</si>
  <si>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</si>
  <si>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</si>
  <si>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</si>
  <si>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</si>
  <si>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</si>
  <si>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</si>
  <si>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</si>
  <si>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</si>
  <si>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</si>
  <si>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</si>
  <si>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</si>
  <si>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</si>
  <si>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</si>
  <si>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</si>
  <si>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</si>
  <si>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</si>
  <si>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</si>
  <si>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</si>
  <si>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</si>
  <si>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</si>
  <si>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</si>
  <si>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</si>
  <si>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</si>
  <si>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</si>
  <si>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</si>
  <si>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</si>
  <si>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</si>
  <si>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</si>
  <si>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</si>
  <si>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</si>
  <si>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</si>
  <si>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</si>
  <si>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</si>
  <si>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</si>
  <si>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</si>
  <si>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</si>
  <si>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</si>
  <si>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</si>
  <si>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</si>
  <si>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</si>
  <si>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</si>
  <si>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</si>
  <si>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</si>
  <si>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</si>
  <si>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</si>
  <si>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</si>
  <si>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</si>
  <si>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</si>
  <si>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</si>
  <si>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</si>
  <si>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</si>
  <si>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</si>
  <si>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</si>
  <si>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</si>
  <si>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</si>
  <si>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</si>
  <si>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</si>
  <si>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</si>
  <si>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</si>
  <si>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</si>
  <si>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</si>
  <si>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</si>
  <si>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</si>
  <si>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</si>
  <si>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</si>
  <si>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</si>
  <si>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</si>
  <si>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</si>
  <si>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</si>
  <si>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</si>
  <si>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</si>
  <si>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</si>
  <si>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</si>
  <si>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</si>
  <si>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</si>
  <si>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</si>
  <si>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</si>
  <si>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</si>
  <si>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</si>
  <si>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</si>
  <si>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</si>
  <si>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</si>
  <si>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</si>
  <si>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</si>
  <si>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</si>
  <si>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</si>
  <si>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</si>
  <si>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</si>
  <si>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</si>
  <si>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</si>
  <si>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</si>
  <si>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</si>
  <si>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</si>
  <si>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</si>
  <si>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</si>
  <si>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</si>
  <si>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</si>
  <si>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</si>
  <si>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</si>
  <si>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</si>
  <si>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</si>
  <si>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</si>
  <si>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</si>
  <si>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</si>
  <si>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</si>
  <si>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</si>
  <si>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</si>
  <si>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</si>
  <si>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</si>
  <si>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</si>
  <si>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</si>
  <si>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</si>
  <si>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</si>
  <si>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</si>
  <si>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</si>
  <si>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</si>
  <si>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</si>
  <si>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</si>
  <si>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</si>
  <si>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</si>
  <si>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</si>
  <si>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</si>
  <si>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</si>
  <si>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</si>
  <si>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</si>
  <si>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</si>
  <si>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</si>
  <si>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</si>
  <si>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</si>
  <si>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</si>
  <si>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</si>
  <si>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</si>
  <si>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</si>
  <si>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</si>
  <si>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</si>
  <si>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</si>
  <si>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</si>
  <si>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</si>
  <si>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</si>
  <si>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</si>
  <si>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</si>
  <si>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</si>
  <si>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</si>
  <si>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</si>
  <si>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</si>
  <si>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</si>
  <si>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</si>
  <si>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</si>
  <si>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</si>
  <si>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</si>
  <si>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</si>
  <si>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</si>
  <si>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</si>
  <si>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</si>
  <si>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</si>
  <si>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</si>
  <si>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</si>
  <si>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</si>
  <si>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</si>
  <si>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</si>
  <si>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</si>
  <si>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</si>
  <si>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</si>
  <si>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</si>
  <si>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</si>
  <si>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</si>
  <si>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</si>
  <si>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</si>
  <si>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</si>
  <si>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</si>
  <si>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</si>
  <si>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</si>
  <si>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</si>
  <si>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</si>
  <si>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</si>
  <si>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</si>
  <si>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</si>
  <si>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</si>
  <si>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</si>
  <si>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</si>
  <si>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</si>
  <si>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</si>
  <si>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</si>
  <si>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</si>
  <si>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</si>
  <si>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</si>
  <si>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</si>
  <si>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</si>
  <si>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</si>
  <si>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</si>
  <si>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</si>
  <si>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</si>
  <si>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</si>
  <si>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</si>
  <si>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</si>
  <si>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</si>
  <si>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</si>
  <si>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</si>
  <si>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</si>
  <si>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</si>
  <si>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</si>
  <si>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</si>
  <si>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</si>
  <si>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</si>
  <si>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</si>
  <si>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</si>
  <si>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</si>
  <si>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</si>
  <si>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</si>
  <si>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</si>
  <si>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</si>
  <si>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</si>
  <si>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</si>
  <si>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</si>
  <si>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</si>
  <si>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</si>
  <si>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</si>
  <si>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</si>
  <si>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</si>
  <si>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</si>
  <si>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</si>
  <si>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</si>
  <si>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</si>
  <si>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</si>
  <si>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</si>
  <si>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</si>
  <si>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</si>
  <si>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</si>
  <si>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</si>
  <si>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</si>
  <si>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</si>
  <si>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</si>
  <si>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</si>
  <si>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</si>
  <si>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</si>
  <si>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</si>
  <si>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</si>
  <si>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</si>
  <si>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</si>
  <si>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</si>
  <si>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</si>
  <si>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</si>
  <si>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</si>
  <si>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</si>
  <si>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</si>
  <si>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</si>
  <si>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</si>
  <si>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</si>
  <si>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</si>
  <si>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</si>
  <si>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</si>
  <si>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</si>
  <si>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</si>
  <si>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</si>
  <si>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</si>
  <si>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</si>
  <si>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</si>
  <si>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</si>
  <si>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</si>
  <si>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</si>
  <si>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</si>
  <si>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</si>
  <si>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</si>
  <si>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</si>
  <si>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</si>
  <si>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</si>
  <si>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</si>
  <si>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</si>
  <si>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</si>
  <si>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</si>
  <si>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</si>
  <si>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</si>
  <si>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</si>
  <si>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</si>
  <si>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</si>
  <si>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</si>
  <si>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</si>
  <si>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</si>
  <si>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</si>
  <si>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</si>
  <si>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</si>
  <si>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</si>
  <si>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</si>
  <si>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</si>
  <si>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</si>
  <si>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</si>
  <si>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</si>
  <si>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</si>
  <si>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</si>
  <si>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</si>
  <si>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</si>
  <si>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</si>
  <si>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</si>
  <si>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</si>
  <si>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</si>
  <si>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</si>
  <si>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</si>
  <si>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</si>
  <si>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</si>
  <si>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</si>
  <si>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</si>
  <si>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</si>
  <si>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</si>
  <si>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</si>
  <si>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</si>
  <si>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</si>
  <si>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</si>
  <si>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</si>
  <si>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</si>
  <si>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</si>
  <si>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</si>
  <si>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</si>
  <si>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</si>
  <si>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</si>
  <si>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</si>
  <si>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</si>
  <si>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</si>
  <si>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</si>
  <si>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</si>
  <si>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</si>
  <si>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</si>
  <si>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</si>
  <si>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</si>
  <si>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</si>
  <si>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</si>
  <si>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</si>
  <si>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</si>
  <si>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</si>
  <si>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</si>
  <si>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</si>
  <si>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</si>
  <si>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</si>
  <si>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</si>
  <si>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</si>
  <si>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</si>
  <si>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</si>
  <si>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</si>
  <si>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</si>
  <si>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</si>
  <si>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</si>
  <si>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</si>
  <si>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</si>
  <si>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</si>
  <si>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</si>
  <si>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</si>
  <si>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</si>
  <si>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</si>
  <si>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</si>
  <si>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</si>
  <si>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</si>
  <si>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</si>
  <si>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</si>
  <si>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</si>
  <si>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</si>
  <si>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</si>
  <si>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</si>
  <si>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</si>
  <si>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</si>
  <si>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</si>
  <si>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</si>
  <si>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</si>
  <si>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</si>
  <si>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</si>
  <si>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</si>
  <si>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</si>
  <si>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</si>
  <si>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</si>
  <si>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</si>
  <si>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</si>
  <si>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</si>
  <si>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</si>
  <si>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</si>
  <si>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</si>
  <si>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</si>
  <si>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</si>
  <si>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</si>
  <si>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</si>
  <si>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</si>
  <si>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</si>
  <si>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</si>
  <si>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</si>
  <si>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</si>
  <si>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</si>
  <si>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</si>
  <si>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</si>
  <si>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</si>
  <si>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</si>
  <si>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</si>
  <si>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</si>
  <si>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</si>
  <si>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</si>
  <si>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</si>
  <si>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</si>
  <si>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</si>
  <si>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</si>
  <si>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</si>
  <si>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</si>
  <si>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</si>
  <si>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</si>
  <si>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</si>
  <si>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</si>
  <si>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</si>
  <si>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</si>
  <si>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</si>
  <si>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</si>
  <si>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</si>
  <si>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</si>
  <si>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</si>
  <si>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</si>
  <si>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</si>
  <si>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</si>
  <si>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</si>
  <si>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</si>
  <si>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</si>
  <si>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</si>
  <si>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</si>
  <si>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</si>
  <si>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</si>
  <si>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</si>
  <si>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</si>
  <si>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</si>
  <si>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</si>
  <si>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</si>
  <si>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</si>
  <si>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</si>
  <si>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</si>
  <si>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</si>
  <si>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</si>
  <si>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</si>
  <si>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</si>
  <si>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</si>
  <si>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</si>
  <si>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</si>
  <si>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</si>
  <si>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</si>
  <si>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</si>
  <si>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</si>
  <si>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</si>
  <si>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</si>
  <si>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</si>
  <si>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</si>
  <si>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</si>
  <si>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</si>
  <si>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</si>
  <si>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</si>
  <si>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</si>
  <si>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</si>
  <si>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</si>
  <si>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</si>
  <si>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</si>
  <si>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</si>
  <si>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</si>
  <si>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</si>
  <si>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</si>
  <si>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</si>
  <si>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</si>
  <si>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</si>
  <si>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</si>
  <si>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</si>
  <si>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</si>
  <si>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</si>
  <si>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</si>
  <si>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</si>
  <si>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</si>
  <si>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</si>
  <si>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</si>
  <si>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</si>
  <si>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</si>
  <si>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</si>
  <si>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</si>
  <si>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</si>
  <si>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</si>
  <si>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</si>
  <si>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</si>
  <si>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</si>
  <si>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</si>
  <si>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</si>
  <si>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</si>
  <si>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</si>
  <si>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</si>
  <si>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</si>
  <si>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</si>
  <si>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</si>
  <si>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</si>
  <si>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</si>
  <si>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</si>
  <si>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</si>
  <si>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</si>
  <si>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</si>
  <si>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</si>
  <si>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</si>
  <si>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</si>
  <si>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</si>
  <si>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</si>
  <si>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</si>
  <si>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</si>
  <si>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</si>
  <si>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</si>
  <si>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</si>
  <si>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</si>
  <si>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</si>
  <si>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</si>
  <si>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</si>
  <si>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</si>
  <si>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</si>
  <si>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</si>
  <si>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</si>
  <si>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</si>
  <si>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</si>
  <si>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</si>
  <si>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</si>
  <si>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</si>
  <si>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</si>
  <si>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</si>
  <si>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</si>
  <si>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</si>
  <si>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</si>
  <si>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</si>
  <si>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</si>
  <si>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</si>
  <si>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</si>
  <si>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</si>
  <si>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</si>
  <si>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</si>
  <si>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</si>
  <si>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</si>
  <si>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</si>
  <si>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</si>
  <si>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</si>
  <si>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</si>
  <si>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</si>
  <si>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</si>
  <si>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</si>
  <si>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</si>
  <si>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</si>
  <si>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</si>
  <si>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</si>
  <si>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</si>
  <si>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</si>
  <si>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</si>
  <si>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</si>
  <si>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</si>
  <si>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</si>
  <si>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</si>
  <si>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</si>
  <si>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</si>
  <si>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</si>
  <si>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</si>
  <si>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</si>
  <si>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</si>
  <si>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</si>
  <si>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</si>
  <si>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</si>
  <si>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</si>
  <si>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</si>
  <si>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</si>
  <si>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</si>
  <si>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</si>
  <si>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</si>
  <si>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</si>
  <si>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</si>
  <si>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</si>
  <si>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</si>
  <si>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</si>
  <si>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</si>
  <si>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</si>
  <si>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</si>
  <si>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</si>
  <si>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</si>
  <si>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</si>
  <si>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</si>
  <si>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</si>
  <si>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</si>
  <si>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</si>
  <si>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</si>
  <si>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</si>
  <si>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</si>
  <si>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</si>
  <si>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</si>
  <si>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</si>
  <si>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</si>
  <si>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</si>
  <si>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</si>
  <si>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</si>
  <si>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</si>
  <si>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</si>
  <si>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</si>
  <si>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</si>
  <si>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</si>
  <si>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</si>
  <si>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</si>
  <si>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</si>
  <si>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</si>
  <si>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</si>
  <si>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</si>
  <si>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</si>
  <si>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</si>
  <si>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</si>
  <si>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</si>
  <si>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</si>
  <si>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</si>
  <si>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</si>
  <si>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</si>
  <si>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</si>
  <si>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</si>
  <si>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</si>
  <si>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</si>
  <si>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</si>
  <si>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</si>
  <si>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</si>
  <si>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</si>
  <si>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</si>
  <si>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</si>
  <si>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</si>
  <si>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</si>
  <si>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</si>
  <si>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</si>
  <si>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</si>
  <si>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</si>
  <si>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</si>
  <si>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</si>
  <si>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</si>
  <si>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</si>
  <si>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</si>
  <si>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</si>
  <si>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</si>
  <si>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</si>
  <si>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</si>
  <si>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</si>
  <si>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</si>
  <si>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</si>
  <si>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</si>
  <si>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</si>
  <si>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</si>
  <si>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</si>
  <si>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</si>
  <si>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</si>
  <si>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</si>
  <si>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</si>
  <si>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</si>
  <si>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</si>
  <si>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</si>
  <si>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</si>
  <si>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</si>
  <si>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</si>
  <si>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</si>
  <si>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</si>
  <si>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</si>
  <si>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</si>
  <si>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</si>
  <si>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</si>
  <si>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</si>
  <si>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</si>
  <si>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</si>
  <si>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</si>
  <si>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</si>
  <si>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</si>
  <si>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</si>
  <si>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</si>
  <si>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</si>
  <si>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</si>
  <si>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</si>
  <si>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</si>
  <si>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</si>
  <si>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</si>
  <si>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</si>
  <si>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</si>
  <si>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</si>
  <si>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</si>
  <si>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</si>
  <si>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</si>
  <si>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</si>
  <si>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</si>
  <si>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</si>
  <si>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</si>
  <si>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</si>
  <si>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</si>
  <si>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</si>
  <si>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</si>
  <si>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</si>
  <si>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</si>
  <si>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</si>
  <si>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</si>
  <si>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</si>
  <si>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</si>
  <si>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</si>
  <si>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</si>
  <si>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</si>
  <si>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</si>
  <si>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</si>
  <si>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</si>
  <si>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</si>
  <si>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</si>
  <si>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</si>
  <si>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</si>
  <si>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</si>
  <si>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25-May-22--28-Jun-22--------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</si>
  <si>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</si>
  <si>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</si>
  <si>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</si>
  <si>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</si>
  <si>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</si>
  <si>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</si>
  <si>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</si>
  <si>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</si>
  <si>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</si>
  <si>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</si>
  <si>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</si>
  <si>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</si>
  <si>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</si>
  <si>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</si>
  <si>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</si>
  <si>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</si>
  <si>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</si>
  <si>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</si>
  <si>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</si>
  <si>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</si>
  <si>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</si>
  <si>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</si>
  <si>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</si>
  <si>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</si>
  <si>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</si>
  <si>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</si>
  <si>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</si>
  <si>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</si>
  <si>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</si>
  <si>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</si>
  <si>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</si>
  <si>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</si>
  <si>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</si>
  <si>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</si>
  <si>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</si>
  <si>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</si>
  <si>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</si>
  <si>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</si>
  <si>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</si>
  <si>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</si>
  <si>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</si>
  <si>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</si>
  <si>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</si>
  <si>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</si>
  <si>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</si>
  <si>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</si>
  <si>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</si>
  <si>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</si>
  <si>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</si>
  <si>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</si>
  <si>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</si>
  <si>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</si>
  <si>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</si>
  <si>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</si>
  <si>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</si>
  <si>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</si>
  <si>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</si>
  <si>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</si>
  <si>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</si>
  <si>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</si>
  <si>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</si>
  <si>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</si>
  <si>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</si>
  <si>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</si>
  <si>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</si>
  <si>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</si>
  <si>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</si>
  <si>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</si>
  <si>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</si>
  <si>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</si>
  <si>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</si>
  <si>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</si>
  <si>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</si>
  <si>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</si>
  <si>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</si>
  <si>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</si>
  <si>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</si>
  <si>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</si>
  <si>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</si>
  <si>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</si>
  <si>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</si>
  <si>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</si>
  <si>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</si>
  <si>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</si>
  <si>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</si>
  <si>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</si>
  <si>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</si>
  <si>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</si>
  <si>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</si>
  <si>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</si>
  <si>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</si>
  <si>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</si>
  <si>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</si>
  <si>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</si>
  <si>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</si>
  <si>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</si>
  <si>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</si>
  <si>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</si>
  <si>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</si>
  <si>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</si>
  <si>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</si>
  <si>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</si>
  <si>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</si>
  <si>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</si>
  <si>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</si>
  <si>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</si>
  <si>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</si>
  <si>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</si>
  <si>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</si>
  <si>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</si>
  <si>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</si>
  <si>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</si>
  <si>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</si>
  <si>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</si>
  <si>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</si>
  <si>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</si>
  <si>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</si>
  <si>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</si>
  <si>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</si>
  <si>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</si>
  <si>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</si>
  <si>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</si>
  <si>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</si>
  <si>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</si>
  <si>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</si>
  <si>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</si>
  <si>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</si>
  <si>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</si>
  <si>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</si>
  <si>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</si>
  <si>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</si>
  <si>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</si>
  <si>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</si>
  <si>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</si>
  <si>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</si>
  <si>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</si>
  <si>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</si>
  <si>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</si>
  <si>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</si>
  <si>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</si>
  <si>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</si>
  <si>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</si>
  <si>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</si>
  <si>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</si>
  <si>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</si>
  <si>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</si>
  <si>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</si>
  <si>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</si>
  <si>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</si>
  <si>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</si>
  <si>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</si>
  <si>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</si>
  <si>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</si>
  <si>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</si>
  <si>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</si>
  <si>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</si>
  <si>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</si>
  <si>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</si>
  <si>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</si>
  <si>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</si>
  <si>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</si>
  <si>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</si>
  <si>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</si>
  <si>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</si>
  <si>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</si>
  <si>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</si>
  <si>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</si>
  <si>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</si>
  <si>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</si>
  <si>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</si>
  <si>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</si>
  <si>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</si>
  <si>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</si>
  <si>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</si>
  <si>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</si>
  <si>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</si>
  <si>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</si>
  <si>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</si>
  <si>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</si>
  <si>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</si>
  <si>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</si>
  <si>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</si>
  <si>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</si>
  <si>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</si>
  <si>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</si>
  <si>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</si>
  <si>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</si>
  <si>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</si>
  <si>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</si>
  <si>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</si>
  <si>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</si>
  <si>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</si>
  <si>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</si>
  <si>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</si>
  <si>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</si>
  <si>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</si>
  <si>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</si>
  <si>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</si>
  <si>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</si>
  <si>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</si>
  <si>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</si>
  <si>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</si>
  <si>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</si>
  <si>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</si>
  <si>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</si>
  <si>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</si>
  <si>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</si>
  <si>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</si>
  <si>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</si>
  <si>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</si>
  <si>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</si>
  <si>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</si>
  <si>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</si>
  <si>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</si>
  <si>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</si>
  <si>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</si>
  <si>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</si>
  <si>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</si>
  <si>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</si>
  <si>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</si>
  <si>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</si>
  <si>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</si>
  <si>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</si>
  <si>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</si>
  <si>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</si>
  <si>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</si>
  <si>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</si>
  <si>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</si>
  <si>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</si>
  <si>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</si>
  <si>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</si>
  <si>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</si>
  <si>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</si>
  <si>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</si>
  <si>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</si>
  <si>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</si>
  <si>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</si>
  <si>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</si>
  <si>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</si>
  <si>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</si>
  <si>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</si>
  <si>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</si>
  <si>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</si>
  <si>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</si>
  <si>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</si>
  <si>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</si>
  <si>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</si>
  <si>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</si>
  <si>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</si>
  <si>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</si>
  <si>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</si>
  <si>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</si>
  <si>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</si>
  <si>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</si>
  <si>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</si>
  <si>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</si>
  <si>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</si>
  <si>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</si>
  <si>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</si>
  <si>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</si>
  <si>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</si>
  <si>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</si>
  <si>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</si>
  <si>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</si>
  <si>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</si>
  <si>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</si>
  <si>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</si>
  <si>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</si>
  <si>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</si>
  <si>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</si>
  <si>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</si>
  <si>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</si>
  <si>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</si>
  <si>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</si>
  <si>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</si>
  <si>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</si>
  <si>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</si>
  <si>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</si>
  <si>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</si>
  <si>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</si>
  <si>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</si>
  <si>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</si>
  <si>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</si>
  <si>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</si>
  <si>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</si>
  <si>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</si>
  <si>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</si>
  <si>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</si>
  <si>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</si>
  <si>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</si>
  <si>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</si>
  <si>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</si>
  <si>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</si>
  <si>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</si>
  <si>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</si>
  <si>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</si>
  <si>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</si>
  <si>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</si>
  <si>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</si>
  <si>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</si>
  <si>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</si>
  <si>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</si>
  <si>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</si>
  <si>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</si>
  <si>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</si>
  <si>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</si>
  <si>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</si>
  <si>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</si>
  <si>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</si>
  <si>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</si>
  <si>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</si>
  <si>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</si>
  <si>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</si>
  <si>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</si>
  <si>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</si>
  <si>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</si>
  <si>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</si>
  <si>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</si>
  <si>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</si>
  <si>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</si>
  <si>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</si>
  <si>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</si>
  <si>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</si>
  <si>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</si>
  <si>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</si>
  <si>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</si>
  <si>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</si>
  <si>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</si>
  <si>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</si>
  <si>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</si>
  <si>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</si>
  <si>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</si>
  <si>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</si>
  <si>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</si>
  <si>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</si>
  <si>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</si>
  <si>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</si>
  <si>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</si>
  <si>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</si>
  <si>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</si>
  <si>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</si>
  <si>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</si>
  <si>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</si>
  <si>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</si>
  <si>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</si>
  <si>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</si>
  <si>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</si>
  <si>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</si>
  <si>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</si>
  <si>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</si>
  <si>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</si>
  <si>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</si>
  <si>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</si>
  <si>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</si>
  <si>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</si>
  <si>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</si>
  <si>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</si>
  <si>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</si>
  <si>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</si>
  <si>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</si>
  <si>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</si>
  <si>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</si>
  <si>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</si>
  <si>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</si>
  <si>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</si>
  <si>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</si>
  <si>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</si>
  <si>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</si>
  <si>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</si>
  <si>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</si>
  <si>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</si>
  <si>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</si>
  <si>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</si>
  <si>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</si>
  <si>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</si>
  <si>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</si>
  <si>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</si>
  <si>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</si>
  <si>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</si>
  <si>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</si>
  <si>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</si>
  <si>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</si>
  <si>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</si>
  <si>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</si>
  <si>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</si>
  <si>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</si>
  <si>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</si>
  <si>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</si>
  <si>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</si>
  <si>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</si>
  <si>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</si>
  <si>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</si>
  <si>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</si>
  <si>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</si>
  <si>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</si>
  <si>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</si>
  <si>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</si>
  <si>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</si>
  <si>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</si>
  <si>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</si>
  <si>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</si>
  <si>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</si>
  <si>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</si>
  <si>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</si>
  <si>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</si>
  <si>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</si>
  <si>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</si>
  <si>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</si>
  <si>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</si>
  <si>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</si>
  <si>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</si>
  <si>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</si>
  <si>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</si>
  <si>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</si>
  <si>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</si>
  <si>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</si>
  <si>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</si>
  <si>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</si>
  <si>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</si>
  <si>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</si>
  <si>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</si>
  <si>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</si>
  <si>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</si>
  <si>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</si>
  <si>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</si>
  <si>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</si>
  <si>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</si>
  <si>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</si>
  <si>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</si>
  <si>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</si>
  <si>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</si>
  <si>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</si>
  <si>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</si>
  <si>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</si>
  <si>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</si>
  <si>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</si>
  <si>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</si>
  <si>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</si>
  <si>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</si>
  <si>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</si>
  <si>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</si>
  <si>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</si>
  <si>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</si>
  <si>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</si>
  <si>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</si>
  <si>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</si>
  <si>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</si>
  <si>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</si>
  <si>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</si>
  <si>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</si>
  <si>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</si>
  <si>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</si>
  <si>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</si>
  <si>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</si>
  <si>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</si>
  <si>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</si>
  <si>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</si>
  <si>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</si>
  <si>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</si>
  <si>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</si>
  <si>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</si>
  <si>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</si>
  <si>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</si>
  <si>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</si>
  <si>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</si>
  <si>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</si>
  <si>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</si>
  <si>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</si>
  <si>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</si>
  <si>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</si>
  <si>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</si>
  <si>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</si>
  <si>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</si>
  <si>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</si>
  <si>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</si>
  <si>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</si>
  <si>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</si>
  <si>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</si>
  <si>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</si>
  <si>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</si>
  <si>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</si>
  <si>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</si>
  <si>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</si>
  <si>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</si>
  <si>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</si>
  <si>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</si>
  <si>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</si>
  <si>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</si>
  <si>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</si>
  <si>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</si>
  <si>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</si>
  <si>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</si>
  <si>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</si>
  <si>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</si>
  <si>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</si>
  <si>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</si>
  <si>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</si>
  <si>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</si>
  <si>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</si>
  <si>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</si>
  <si>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</si>
  <si>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</si>
  <si>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</si>
  <si>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</si>
  <si>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</si>
  <si>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</si>
  <si>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</si>
  <si>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</si>
  <si>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</si>
  <si>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</si>
  <si>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</si>
  <si>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</si>
  <si>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</si>
  <si>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</si>
  <si>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</si>
  <si>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</si>
  <si>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</si>
  <si>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</si>
  <si>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</si>
  <si>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</si>
  <si>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</si>
  <si>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</si>
  <si>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</si>
  <si>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</si>
  <si>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</si>
  <si>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</si>
  <si>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</si>
  <si>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</si>
  <si>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</si>
  <si>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</si>
  <si>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</si>
  <si>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</si>
  <si>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</si>
  <si>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</si>
  <si>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</si>
  <si>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</si>
  <si>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</si>
  <si>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</si>
  <si>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</si>
  <si>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</si>
  <si>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</si>
  <si>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</si>
  <si>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</si>
  <si>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</si>
  <si>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</si>
  <si>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</si>
  <si>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</si>
  <si>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</si>
  <si>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</si>
  <si>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</si>
  <si>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</si>
  <si>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</si>
  <si>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</si>
  <si>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</si>
  <si>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</si>
  <si>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</si>
  <si>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</si>
  <si>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</si>
  <si>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</si>
  <si>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</si>
  <si>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</si>
  <si>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</si>
  <si>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</si>
  <si>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</si>
  <si>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</si>
  <si>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</si>
  <si>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</si>
  <si>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</si>
  <si>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</si>
  <si>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</si>
  <si>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</si>
  <si>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</si>
  <si>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</si>
  <si>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</si>
  <si>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</si>
  <si>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</si>
  <si>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</si>
  <si>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</si>
  <si>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</si>
  <si>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</si>
  <si>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</si>
  <si>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</si>
  <si>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</si>
  <si>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</si>
  <si>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</si>
  <si>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</si>
  <si>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</si>
  <si>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</si>
  <si>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</si>
  <si>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</si>
  <si>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</si>
  <si>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</si>
  <si>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</si>
  <si>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</si>
  <si>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</si>
  <si>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</si>
  <si>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</si>
  <si>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</si>
  <si>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</si>
  <si>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</si>
  <si>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</si>
  <si>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</si>
  <si>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</si>
  <si>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</si>
  <si>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</si>
  <si>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</si>
  <si>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</si>
  <si>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</si>
  <si>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</si>
  <si>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</si>
  <si>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</si>
  <si>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</si>
  <si>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</si>
  <si>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</si>
  <si>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</si>
  <si>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</si>
  <si>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</si>
  <si>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</si>
  <si>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</si>
  <si>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</si>
  <si>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</si>
  <si>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</si>
  <si>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</si>
  <si>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</si>
  <si>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</si>
  <si>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</si>
  <si>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</si>
  <si>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</si>
  <si>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</si>
  <si>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</si>
  <si>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</si>
  <si>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</si>
  <si>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</si>
  <si>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</si>
  <si>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</si>
  <si>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</si>
  <si>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</si>
  <si>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</si>
  <si>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</si>
  <si>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</si>
  <si>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</si>
  <si>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</si>
  <si>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</si>
  <si>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</si>
  <si>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</si>
  <si>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</si>
  <si>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</si>
  <si>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</si>
  <si>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</si>
  <si>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</si>
  <si>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</si>
  <si>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</si>
  <si>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</si>
  <si>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</si>
  <si>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</si>
  <si>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</si>
  <si>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</si>
  <si>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</si>
  <si>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</si>
  <si>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</si>
  <si>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</si>
  <si>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</si>
  <si>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</si>
  <si>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</si>
  <si>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</si>
  <si>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</si>
  <si>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</si>
  <si>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</si>
  <si>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</si>
  <si>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</si>
  <si>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</si>
  <si>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</si>
  <si>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</si>
  <si>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</si>
  <si>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</si>
  <si>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</si>
  <si>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</si>
  <si>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</si>
  <si>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</si>
  <si>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</si>
  <si>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</si>
  <si>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</si>
  <si>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</si>
  <si>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</si>
  <si>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</si>
  <si>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</si>
  <si>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</si>
  <si>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</si>
  <si>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</si>
  <si>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</si>
  <si>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</si>
  <si>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</si>
  <si>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</si>
  <si>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</si>
  <si>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</si>
  <si>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</si>
  <si>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</si>
  <si>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</si>
  <si>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</si>
  <si>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</si>
  <si>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</si>
  <si>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</si>
  <si>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</si>
  <si>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</si>
  <si>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</si>
  <si>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</si>
  <si>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</si>
  <si>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</si>
  <si>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</si>
  <si>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</si>
  <si>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</si>
  <si>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</si>
  <si>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</si>
  <si>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</si>
  <si>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</si>
  <si>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</si>
  <si>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</si>
  <si>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</si>
  <si>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</si>
  <si>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</si>
  <si>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</si>
  <si>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</si>
  <si>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</si>
  <si>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</si>
  <si>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</si>
  <si>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</si>
  <si>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</si>
  <si>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</si>
  <si>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</si>
  <si>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</si>
  <si>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</si>
  <si>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</si>
  <si>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</si>
  <si>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</si>
  <si>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</si>
  <si>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</si>
  <si>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</si>
  <si>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</si>
  <si>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</si>
  <si>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</si>
  <si>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</si>
  <si>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</si>
  <si>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</si>
  <si>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</si>
  <si>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</si>
  <si>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</si>
  <si>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</si>
  <si>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</si>
  <si>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</si>
  <si>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</si>
  <si>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</si>
  <si>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</si>
  <si>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</si>
  <si>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</si>
  <si>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</si>
  <si>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</si>
  <si>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</si>
  <si>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</si>
  <si>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</si>
  <si>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</si>
  <si>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</si>
  <si>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</si>
  <si>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</si>
  <si>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</si>
  <si>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</si>
  <si>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</si>
  <si>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</si>
  <si>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</si>
  <si>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</si>
  <si>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</si>
  <si>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</si>
  <si>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</si>
  <si>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</si>
  <si>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</si>
  <si>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</si>
  <si>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</si>
  <si>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</si>
  <si>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</si>
  <si>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</si>
  <si>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</si>
  <si>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</si>
  <si>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</si>
  <si>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</si>
  <si>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</si>
  <si>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</si>
  <si>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</si>
  <si>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</si>
  <si>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</si>
  <si>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</si>
  <si>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</si>
  <si>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</si>
  <si>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</si>
  <si>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</si>
  <si>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</si>
  <si>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</si>
  <si>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</si>
  <si>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</si>
  <si>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</si>
  <si>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</si>
  <si>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</si>
  <si>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</si>
  <si>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</si>
  <si>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</si>
  <si>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</si>
  <si>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</si>
  <si>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</si>
  <si>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</si>
  <si>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</si>
  <si>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</si>
  <si>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</si>
  <si>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</si>
  <si>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</si>
  <si>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</si>
  <si>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</si>
  <si>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</si>
  <si>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</si>
  <si>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</si>
  <si>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</si>
  <si>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</si>
  <si>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</si>
  <si>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</si>
  <si>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</si>
  <si>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</si>
  <si>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</si>
  <si>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</si>
  <si>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</si>
  <si>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</si>
  <si>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</si>
  <si>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</si>
  <si>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</si>
  <si>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</si>
  <si>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</si>
  <si>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</si>
  <si>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</si>
  <si>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</si>
  <si>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</si>
  <si>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</si>
  <si>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</si>
  <si>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</si>
  <si>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</si>
  <si>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</si>
  <si>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</si>
  <si>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</si>
  <si>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</si>
  <si>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</si>
  <si>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</si>
  <si>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</si>
  <si>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</si>
  <si>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</si>
  <si>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</si>
  <si>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</si>
  <si>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</si>
  <si>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</si>
  <si>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</si>
  <si>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</si>
  <si>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</si>
  <si>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</si>
  <si>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</si>
  <si>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</si>
  <si>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</si>
  <si>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</si>
  <si>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</si>
  <si>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</si>
  <si>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</si>
  <si>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</si>
  <si>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</si>
  <si>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</si>
  <si>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</si>
  <si>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</si>
  <si>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</si>
  <si>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</si>
  <si>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</si>
  <si>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</si>
  <si>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</si>
  <si>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</si>
  <si>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</si>
  <si>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</si>
  <si>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</si>
  <si>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</si>
  <si>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</si>
  <si>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</si>
  <si>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</si>
  <si>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</si>
  <si>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</si>
  <si>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</si>
  <si>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</si>
  <si>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</si>
  <si>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</si>
  <si>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</si>
  <si>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</si>
  <si>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</si>
  <si>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</si>
  <si>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</si>
  <si>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</si>
  <si>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</si>
  <si>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</si>
  <si>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</si>
  <si>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</si>
  <si>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</si>
  <si>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</si>
  <si>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</si>
  <si>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</si>
  <si>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</si>
  <si>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</si>
  <si>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</si>
  <si>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</si>
  <si>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</si>
  <si>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</si>
  <si>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</si>
  <si>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</si>
  <si>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</si>
  <si>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</si>
  <si>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</si>
  <si>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</si>
  <si>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</si>
  <si>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</si>
  <si>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</si>
  <si>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</si>
  <si>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</si>
  <si>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</si>
  <si>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</si>
  <si>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</si>
  <si>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</si>
  <si>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</si>
  <si>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</si>
  <si>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</si>
  <si>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</si>
  <si>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</si>
  <si>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</si>
  <si>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</si>
  <si>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</si>
  <si>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</si>
  <si>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</si>
  <si>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</si>
  <si>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</si>
  <si>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</si>
  <si>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</si>
  <si>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</si>
  <si>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</si>
  <si>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</si>
  <si>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</si>
  <si>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</si>
  <si>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</si>
  <si>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</si>
  <si>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</si>
  <si>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</si>
  <si>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</si>
  <si>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</si>
  <si>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</si>
  <si>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</si>
  <si>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</si>
  <si>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</si>
  <si>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</si>
  <si>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</si>
  <si>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</si>
  <si>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</si>
  <si>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</si>
  <si>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</si>
  <si>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</si>
  <si>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</si>
  <si>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</si>
  <si>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</si>
  <si>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</si>
  <si>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</si>
  <si>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</si>
  <si>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</si>
  <si>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</si>
  <si>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</si>
  <si>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</si>
  <si>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</si>
  <si>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</si>
  <si>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</si>
  <si>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</si>
  <si>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</si>
  <si>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</si>
  <si>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</si>
  <si>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</si>
  <si>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</si>
  <si>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</si>
  <si>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</si>
  <si>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</si>
  <si>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</si>
  <si>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</si>
  <si>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</si>
  <si>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</si>
  <si>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</si>
  <si>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</si>
  <si>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</si>
  <si>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</si>
  <si>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</si>
  <si>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</si>
  <si>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</si>
  <si>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</si>
  <si>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</si>
  <si>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</si>
  <si>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</si>
  <si>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</si>
  <si>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</si>
  <si>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</si>
  <si>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</si>
  <si>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</si>
  <si>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</si>
  <si>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</si>
  <si>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</si>
  <si>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</si>
  <si>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</si>
  <si>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</si>
  <si>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</si>
  <si>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</si>
  <si>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</si>
  <si>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</si>
  <si>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</si>
  <si>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</si>
  <si>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</si>
  <si>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</si>
  <si>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</si>
  <si>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</si>
  <si>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</si>
  <si>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</si>
  <si>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</si>
  <si>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</si>
  <si>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</si>
  <si>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</si>
  <si>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</si>
  <si>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</si>
  <si>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</si>
  <si>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</si>
  <si>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</si>
  <si>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</si>
  <si>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</si>
  <si>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</si>
  <si>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</si>
  <si>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</si>
  <si>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</si>
  <si>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</si>
  <si>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</si>
  <si>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</si>
  <si>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</si>
  <si>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</si>
  <si>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</si>
  <si>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</si>
  <si>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</si>
  <si>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</si>
  <si>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</si>
  <si>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</si>
  <si>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</si>
  <si>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</si>
  <si>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</si>
  <si>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</si>
  <si>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</si>
  <si>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</si>
  <si>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</si>
  <si>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</si>
  <si>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</si>
  <si>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</si>
  <si>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</si>
  <si>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</si>
  <si>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</si>
  <si>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</si>
  <si>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</si>
  <si>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</si>
  <si>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</si>
  <si>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</si>
  <si>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</si>
  <si>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</si>
  <si>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</si>
  <si>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</si>
  <si>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</si>
  <si>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</si>
  <si>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</si>
  <si>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</si>
  <si>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</si>
  <si>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</si>
  <si>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</si>
  <si>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</si>
  <si>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</si>
  <si>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</si>
  <si>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</si>
  <si>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</si>
  <si>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</si>
  <si>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</si>
  <si>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</si>
  <si>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</si>
  <si>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</si>
  <si>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</si>
  <si>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</si>
  <si>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</si>
  <si>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</si>
  <si>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</si>
  <si>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</si>
  <si>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</si>
  <si>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</si>
  <si>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</si>
  <si>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</si>
  <si>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</si>
  <si>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</si>
  <si>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</si>
  <si>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</si>
  <si>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</si>
  <si>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</si>
  <si>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</si>
  <si>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</si>
  <si>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</si>
  <si>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</si>
  <si>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</si>
  <si>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</si>
  <si>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</si>
  <si>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</si>
  <si>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</si>
  <si>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</si>
  <si>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</si>
  <si>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</si>
  <si>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</si>
  <si>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</si>
  <si>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</si>
  <si>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</si>
  <si>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</si>
  <si>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</si>
  <si>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</si>
  <si>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</si>
  <si>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</si>
  <si>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</si>
  <si>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</si>
  <si>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</si>
  <si>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</si>
  <si>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</si>
  <si>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</si>
  <si>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</si>
  <si>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</si>
  <si>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</si>
  <si>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</si>
  <si>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</si>
  <si>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</si>
  <si>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</si>
  <si>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</si>
  <si>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</si>
  <si>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</si>
  <si>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</si>
  <si>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</si>
  <si>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</si>
  <si>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</si>
  <si>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</si>
  <si>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</si>
  <si>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</si>
  <si>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</si>
  <si>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</si>
  <si>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</si>
  <si>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</si>
  <si>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</si>
  <si>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</si>
  <si>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</si>
  <si>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</si>
  <si>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</si>
  <si>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</si>
  <si>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</si>
  <si>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</si>
  <si>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</si>
  <si>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</si>
  <si>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</si>
  <si>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</si>
  <si>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</si>
  <si>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</si>
  <si>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</si>
  <si>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</si>
  <si>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</si>
  <si>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</si>
  <si>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</si>
  <si>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</si>
  <si>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</si>
  <si>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</si>
  <si>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</si>
  <si>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</si>
  <si>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</si>
  <si>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</si>
  <si>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</si>
  <si>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</si>
  <si>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</si>
  <si>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</si>
  <si>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</si>
  <si>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</si>
  <si>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</si>
  <si>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</si>
  <si>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</si>
  <si>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</si>
  <si>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</si>
  <si>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</si>
  <si>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</si>
  <si>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</si>
  <si>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</si>
  <si>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</si>
  <si>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</si>
  <si>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</si>
  <si>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</si>
  <si>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</si>
  <si>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</si>
  <si>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</si>
  <si>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</si>
  <si>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</si>
  <si>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</si>
  <si>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</si>
  <si>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</si>
  <si>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</si>
  <si>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</si>
  <si>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</si>
  <si>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</si>
  <si>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</si>
  <si>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</si>
  <si>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</si>
  <si>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</si>
  <si>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</si>
  <si>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</si>
  <si>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</si>
  <si>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</si>
  <si>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</si>
  <si>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</si>
  <si>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</si>
  <si>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</si>
  <si>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</si>
  <si>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</si>
  <si>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</si>
  <si>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</si>
  <si>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</si>
  <si>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</si>
  <si>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</si>
  <si>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</si>
  <si>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</si>
  <si>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</si>
  <si>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</si>
  <si>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</si>
  <si>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</si>
  <si>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</si>
  <si>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</si>
  <si>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</si>
  <si>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</si>
  <si>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</si>
  <si>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</si>
  <si>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</si>
  <si>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</si>
  <si>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</si>
  <si>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</si>
  <si>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</si>
  <si>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</si>
  <si>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</si>
  <si>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</si>
  <si>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</si>
  <si>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</si>
  <si>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</si>
  <si>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</si>
  <si>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</si>
  <si>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</si>
  <si>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</si>
  <si>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</si>
  <si>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</si>
  <si>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</si>
  <si>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</si>
  <si>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</si>
  <si>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</si>
  <si>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</si>
  <si>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</si>
  <si>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</si>
  <si>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</si>
  <si>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</si>
  <si>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</si>
  <si>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</si>
  <si>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</si>
  <si>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</si>
  <si>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</si>
  <si>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</si>
  <si>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</si>
  <si>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</si>
  <si>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</si>
  <si>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</si>
  <si>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</si>
  <si>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</si>
  <si>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</si>
  <si>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</si>
  <si>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</si>
  <si>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</si>
  <si>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</si>
  <si>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</si>
  <si>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</si>
  <si>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</si>
  <si>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</si>
  <si>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</si>
  <si>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</si>
  <si>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</si>
  <si>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</si>
  <si>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</si>
  <si>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</si>
  <si>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</si>
  <si>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</si>
  <si>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</si>
  <si>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</si>
  <si>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</si>
  <si>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</si>
  <si>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</si>
  <si>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</si>
  <si>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</si>
  <si>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</si>
  <si>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</si>
  <si>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</si>
  <si>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</si>
  <si>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</si>
  <si>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</si>
  <si>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</si>
  <si>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</si>
  <si>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</si>
  <si>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</si>
  <si>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</si>
  <si>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</si>
  <si>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</si>
  <si>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</si>
  <si>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</si>
  <si>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</si>
  <si>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</si>
  <si>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</si>
  <si>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</si>
  <si>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</si>
  <si>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</si>
  <si>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</si>
  <si>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</si>
  <si>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</si>
  <si>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</si>
  <si>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</si>
  <si>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</si>
  <si>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</si>
  <si>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</si>
  <si>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</si>
  <si>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</si>
  <si>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</si>
  <si>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</si>
  <si>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</si>
  <si>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</si>
  <si>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</si>
  <si>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</si>
  <si>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</si>
  <si>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</si>
  <si>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</si>
  <si>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</si>
  <si>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</si>
  <si>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</si>
  <si>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</si>
  <si>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</si>
  <si>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</si>
  <si>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</si>
  <si>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</si>
  <si>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</si>
  <si>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</si>
  <si>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</si>
  <si>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</si>
  <si>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</si>
  <si>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</si>
  <si>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</si>
  <si>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</si>
  <si>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</si>
  <si>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</si>
  <si>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</si>
  <si>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</si>
  <si>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</si>
  <si>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</si>
  <si>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</si>
  <si>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</si>
  <si>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</si>
  <si>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</si>
  <si>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</si>
  <si>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</si>
  <si>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</si>
  <si>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</si>
  <si>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</si>
  <si>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</si>
  <si>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</si>
  <si>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</si>
  <si>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</si>
  <si>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</si>
  <si>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</si>
  <si>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</si>
  <si>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</si>
  <si>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</si>
  <si>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</si>
  <si>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</si>
  <si>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</si>
  <si>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</si>
  <si>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</si>
  <si>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</si>
  <si>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</si>
  <si>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</si>
  <si>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</si>
  <si>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</si>
  <si>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</si>
  <si>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</si>
  <si>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</si>
  <si>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</si>
  <si>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</si>
  <si>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</si>
  <si>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</si>
  <si>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</si>
  <si>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</si>
  <si>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</si>
  <si>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</si>
  <si>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</si>
  <si>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</si>
  <si>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</si>
  <si>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</si>
  <si>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</si>
  <si>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</si>
  <si>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</si>
  <si>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</si>
  <si>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</si>
  <si>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</si>
  <si>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</si>
  <si>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</si>
  <si>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</si>
  <si>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</si>
  <si>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</si>
  <si>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</si>
  <si>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</si>
  <si>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</si>
  <si>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</si>
  <si>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</si>
  <si>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</si>
  <si>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</si>
  <si>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</si>
  <si>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</si>
  <si>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</si>
  <si>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</si>
  <si>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</si>
  <si>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</si>
  <si>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</si>
  <si>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</si>
  <si>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</si>
  <si>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</si>
  <si>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</si>
  <si>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</si>
  <si>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</si>
  <si>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</si>
  <si>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</si>
  <si>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</si>
  <si>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</si>
  <si>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</si>
  <si>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</si>
  <si>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</si>
  <si>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</si>
  <si>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</si>
  <si>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</si>
  <si>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</si>
  <si>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</si>
  <si>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</si>
  <si>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</si>
  <si>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</si>
  <si>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</si>
  <si>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</si>
  <si>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</si>
  <si>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</si>
  <si>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</si>
  <si>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</si>
  <si>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</si>
  <si>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</si>
  <si>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</si>
  <si>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</si>
  <si>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</si>
  <si>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</si>
  <si>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</si>
  <si>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</si>
  <si>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</si>
  <si>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</si>
  <si>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</si>
  <si>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</si>
  <si>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</si>
  <si>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</si>
  <si>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</si>
  <si>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</si>
  <si>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</si>
  <si>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</si>
  <si>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</si>
  <si>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</si>
  <si>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</si>
  <si>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</si>
  <si>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</si>
  <si>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</si>
  <si>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</si>
  <si>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</si>
  <si>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</si>
  <si>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</si>
  <si>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</si>
  <si>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</si>
  <si>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</si>
  <si>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</si>
  <si>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</si>
  <si>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</si>
  <si>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</si>
  <si>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</si>
  <si>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</si>
  <si>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</si>
  <si>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</si>
  <si>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</si>
  <si>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</si>
  <si>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</si>
  <si>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</si>
  <si>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</si>
  <si>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</si>
  <si>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</si>
  <si>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</si>
  <si>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</si>
  <si>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</si>
  <si>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</si>
  <si>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</si>
  <si>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</si>
  <si>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</si>
  <si>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</si>
  <si>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</si>
  <si>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</si>
  <si>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</si>
  <si>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</si>
  <si>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</si>
  <si>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</si>
  <si>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</si>
  <si>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</si>
  <si>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</si>
  <si>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</si>
  <si>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</si>
  <si>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</si>
  <si>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</si>
  <si>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</si>
  <si>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</si>
  <si>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</si>
  <si>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</si>
  <si>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</si>
  <si>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</si>
  <si>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</si>
  <si>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</si>
  <si>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</si>
  <si>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</si>
  <si>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</si>
  <si>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</si>
  <si>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</si>
  <si>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</si>
  <si>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</si>
  <si>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</si>
  <si>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</si>
  <si>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</si>
  <si>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</si>
  <si>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</si>
  <si>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</si>
  <si>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</si>
  <si>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</si>
  <si>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</si>
  <si>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</si>
  <si>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</si>
  <si>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</si>
  <si>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</si>
  <si>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</si>
  <si>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</si>
  <si>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</si>
  <si>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</si>
  <si>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</si>
  <si>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</si>
  <si>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</si>
  <si>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</si>
  <si>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</si>
  <si>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</si>
  <si>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</si>
  <si>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</si>
  <si>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</si>
  <si>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</si>
  <si>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</si>
  <si>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</si>
  <si>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</si>
  <si>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</si>
  <si>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</si>
  <si>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</si>
  <si>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</si>
  <si>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</si>
  <si>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</si>
  <si>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</si>
  <si>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</si>
  <si>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</si>
  <si>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</si>
  <si>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</si>
  <si>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</si>
  <si>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</si>
  <si>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</si>
  <si>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</si>
  <si>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</si>
  <si>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</si>
  <si>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</si>
  <si>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</si>
  <si>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</si>
  <si>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</si>
  <si>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</si>
  <si>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</si>
  <si>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</si>
  <si>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</si>
  <si>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</si>
  <si>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</si>
  <si>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</si>
  <si>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</si>
  <si>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</si>
  <si>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</si>
  <si>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</si>
  <si>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</si>
  <si>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</si>
  <si>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</si>
  <si>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</si>
  <si>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</si>
  <si>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</si>
  <si>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</si>
  <si>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</si>
  <si>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</si>
  <si>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</si>
  <si>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</si>
  <si>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</si>
  <si>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</si>
  <si>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</si>
  <si>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</si>
  <si>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</si>
  <si>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</si>
  <si>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</si>
  <si>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</si>
  <si>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</si>
  <si>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</si>
  <si>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</si>
  <si>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</si>
  <si>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</si>
  <si>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</si>
  <si>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</si>
  <si>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</si>
  <si>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</si>
  <si>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</si>
  <si>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</si>
  <si>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</si>
  <si>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</si>
  <si>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</si>
  <si>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</si>
  <si>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</si>
  <si>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</si>
  <si>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</si>
  <si>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</si>
  <si>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</si>
  <si>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</si>
  <si>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</si>
  <si>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</si>
  <si>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</si>
  <si>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</si>
  <si>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</si>
  <si>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</si>
  <si>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</si>
  <si>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</si>
  <si>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</si>
  <si>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</si>
  <si>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</si>
  <si>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</si>
  <si>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</si>
  <si>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</si>
  <si>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</si>
  <si>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</si>
  <si>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</si>
  <si>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</si>
  <si>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</si>
  <si>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</si>
  <si>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</si>
  <si>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</si>
  <si>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</si>
  <si>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</si>
  <si>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</si>
  <si>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</si>
  <si>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</si>
  <si>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</si>
  <si>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</si>
  <si>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</si>
  <si>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</si>
  <si>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</si>
  <si>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</si>
  <si>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</si>
  <si>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</si>
  <si>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</si>
  <si>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</si>
  <si>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</si>
  <si>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</si>
  <si>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</si>
  <si>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</si>
  <si>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</si>
  <si>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</si>
  <si>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</si>
  <si>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</si>
  <si>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</si>
  <si>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</si>
  <si>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</si>
  <si>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</si>
  <si>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</si>
  <si>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</si>
  <si>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</si>
  <si>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</si>
  <si>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</si>
  <si>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</si>
  <si>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</si>
  <si>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</si>
  <si>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</si>
  <si>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</si>
  <si>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</si>
  <si>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</si>
  <si>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</si>
  <si>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</si>
  <si>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</si>
  <si>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</si>
  <si>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</si>
  <si>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</si>
  <si>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</si>
  <si>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</si>
  <si>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</si>
  <si>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</si>
  <si>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</si>
  <si>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</si>
  <si>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</si>
  <si>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</si>
  <si>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</si>
  <si>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</si>
  <si>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</si>
  <si>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</si>
  <si>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</si>
  <si>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</si>
  <si>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</si>
  <si>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</si>
  <si>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</si>
  <si>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</si>
  <si>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</si>
  <si>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</si>
  <si>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</si>
  <si>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</si>
  <si>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</si>
  <si>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</si>
  <si>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</si>
  <si>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</si>
  <si>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</si>
  <si>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</si>
  <si>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</si>
  <si>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</si>
  <si>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</si>
  <si>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</si>
  <si>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</si>
  <si>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</si>
  <si>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</si>
  <si>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</si>
  <si>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</si>
  <si>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</si>
  <si>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</si>
  <si>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</si>
  <si>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</si>
  <si>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</si>
  <si>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</si>
  <si>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</si>
  <si>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</si>
  <si>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</si>
  <si>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</si>
  <si>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</si>
  <si>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</si>
  <si>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</si>
  <si>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</si>
  <si>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</si>
  <si>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</si>
  <si>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</si>
  <si>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</si>
  <si>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</si>
  <si>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</si>
  <si>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</si>
  <si>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</si>
  <si>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</si>
  <si>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</si>
  <si>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</si>
  <si>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</si>
  <si>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</si>
  <si>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</si>
  <si>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</si>
  <si>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</si>
  <si>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</si>
  <si>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</si>
  <si>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</si>
  <si>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</si>
  <si>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</si>
  <si>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</si>
  <si>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</si>
  <si>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</si>
  <si>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</si>
  <si>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</si>
  <si>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</si>
  <si>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</si>
  <si>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</si>
  <si>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</si>
  <si>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</si>
  <si>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</si>
  <si>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</si>
  <si>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</si>
  <si>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</si>
  <si>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</si>
  <si>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</si>
  <si>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</si>
  <si>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</si>
  <si>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</si>
  <si>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</si>
  <si>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</si>
  <si>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</si>
  <si>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</si>
  <si>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</si>
  <si>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</si>
  <si>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</si>
  <si>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</si>
  <si>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</si>
  <si>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</si>
  <si>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</si>
  <si>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</si>
  <si>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</si>
  <si>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</si>
  <si>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</si>
  <si>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</si>
  <si>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</si>
  <si>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</si>
  <si>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</si>
  <si>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</si>
  <si>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</si>
  <si>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</si>
  <si>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</si>
  <si>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</si>
  <si>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</si>
  <si>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</si>
  <si>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</si>
  <si>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</si>
  <si>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</si>
  <si>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</si>
  <si>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</si>
  <si>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</si>
  <si>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</si>
  <si>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</si>
  <si>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</si>
  <si>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</si>
  <si>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</si>
  <si>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</si>
  <si>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</si>
  <si>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</si>
  <si>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</si>
  <si>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</si>
  <si>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</si>
  <si>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</si>
  <si>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</si>
  <si>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</si>
  <si>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</si>
  <si>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</si>
  <si>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</si>
  <si>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</si>
  <si>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</si>
  <si>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</si>
  <si>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</si>
  <si>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</si>
  <si>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</si>
  <si>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</si>
  <si>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</si>
  <si>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</si>
  <si>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</si>
  <si>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</si>
  <si>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</si>
  <si>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</si>
  <si>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</si>
  <si>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</si>
  <si>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</si>
  <si>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</si>
  <si>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</si>
  <si>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</si>
  <si>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</si>
  <si>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</si>
  <si>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</si>
  <si>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</si>
  <si>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</si>
  <si>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</si>
  <si>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</si>
  <si>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</si>
  <si>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</si>
  <si>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</si>
  <si>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</si>
  <si>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</si>
  <si>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</si>
  <si>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</si>
  <si>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</si>
  <si>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</si>
  <si>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</si>
  <si>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</si>
  <si>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</si>
  <si>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</si>
  <si>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</si>
  <si>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</si>
  <si>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</si>
  <si>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</si>
  <si>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</si>
  <si>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</si>
  <si>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</si>
  <si>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</si>
  <si>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</si>
  <si>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</si>
  <si>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</si>
  <si>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</si>
  <si>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</si>
  <si>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</si>
  <si>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</si>
  <si>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</si>
  <si>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</si>
  <si>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</si>
  <si>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</si>
  <si>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</si>
  <si>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</si>
  <si>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</si>
  <si>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</si>
  <si>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</si>
  <si>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</si>
  <si>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</si>
  <si>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</si>
  <si>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</si>
  <si>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</si>
  <si>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</si>
  <si>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</si>
  <si>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</si>
  <si>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</si>
  <si>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</si>
  <si>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</si>
  <si>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</si>
  <si>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</si>
  <si>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</si>
  <si>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</si>
  <si>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</si>
  <si>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</si>
  <si>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</si>
  <si>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</si>
  <si>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</si>
  <si>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</si>
  <si>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</si>
  <si>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</si>
  <si>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</si>
  <si>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</si>
  <si>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</si>
  <si>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</si>
  <si>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</si>
  <si>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</si>
  <si>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</si>
  <si>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</si>
  <si>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</si>
  <si>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</si>
  <si>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</si>
  <si>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</si>
  <si>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</si>
  <si>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</si>
  <si>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</si>
  <si>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</si>
  <si>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</si>
  <si>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</si>
  <si>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</si>
  <si>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</si>
  <si>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</si>
  <si>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</si>
  <si>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</si>
  <si>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</si>
  <si>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</si>
  <si>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</si>
  <si>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</si>
  <si>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</si>
  <si>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</si>
  <si>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</si>
  <si>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</si>
  <si>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</si>
  <si>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</si>
  <si>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</si>
  <si>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</si>
  <si>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</si>
  <si>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</si>
  <si>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</si>
  <si>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</si>
  <si>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</si>
  <si>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</si>
  <si>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</si>
  <si>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</si>
  <si>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</si>
  <si>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</si>
  <si>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</si>
  <si>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</si>
  <si>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</si>
  <si>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</si>
  <si>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</si>
  <si>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</si>
  <si>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</si>
  <si>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</si>
  <si>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</si>
  <si>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</si>
  <si>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</si>
  <si>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</si>
  <si>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</si>
  <si>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</si>
  <si>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</si>
  <si>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</si>
  <si>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</si>
  <si>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</si>
  <si>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</si>
  <si>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</si>
  <si>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</si>
  <si>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</si>
  <si>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</si>
  <si>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</si>
  <si>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</si>
  <si>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</si>
  <si>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</si>
  <si>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</si>
  <si>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</si>
  <si>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</si>
  <si>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</si>
  <si>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</si>
  <si>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</si>
  <si>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</si>
  <si>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</si>
  <si>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</si>
  <si>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</si>
  <si>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</si>
  <si>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</si>
  <si>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</si>
  <si>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</si>
  <si>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</si>
  <si>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</si>
  <si>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</si>
  <si>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</si>
  <si>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</si>
  <si>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</si>
  <si>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</si>
  <si>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</si>
  <si>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</si>
  <si>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</si>
  <si>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</si>
  <si>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</si>
  <si>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</si>
  <si>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</si>
  <si>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</si>
  <si>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</si>
  <si>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</si>
  <si>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</si>
  <si>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</si>
  <si>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</si>
  <si>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</si>
  <si>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</si>
  <si>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</si>
  <si>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</si>
  <si>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</si>
  <si>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</si>
  <si>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</si>
  <si>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</si>
  <si>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</si>
  <si>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</si>
  <si>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</si>
  <si>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</si>
  <si>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</si>
  <si>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</si>
  <si>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</si>
  <si>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</si>
  <si>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</si>
  <si>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</si>
  <si>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</si>
  <si>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</si>
  <si>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</si>
  <si>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</si>
  <si>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</si>
  <si>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</si>
  <si>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</si>
  <si>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</si>
  <si>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</si>
  <si>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</si>
  <si>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</si>
  <si>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</si>
  <si>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</si>
  <si>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</si>
  <si>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</si>
  <si>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</si>
  <si>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</si>
  <si>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</si>
  <si>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</si>
  <si>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</si>
  <si>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</si>
  <si>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</si>
  <si>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</si>
  <si>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</si>
  <si>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</si>
  <si>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</si>
  <si>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</si>
  <si>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</si>
  <si>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</si>
  <si>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</si>
  <si>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</si>
  <si>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</si>
  <si>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</si>
  <si>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</si>
  <si>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</si>
  <si>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</si>
  <si>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</si>
  <si>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</si>
  <si>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</si>
  <si>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</si>
  <si>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</si>
  <si>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</si>
  <si>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</si>
  <si>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</si>
  <si>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</si>
  <si>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</si>
  <si>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</si>
  <si>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</si>
  <si>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</si>
  <si>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</si>
  <si>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</si>
  <si>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</si>
  <si>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</si>
  <si>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</si>
  <si>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</si>
  <si>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</si>
  <si>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</si>
  <si>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</si>
  <si>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</si>
  <si>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</si>
  <si>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</si>
  <si>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</si>
  <si>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</si>
  <si>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</si>
  <si>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</si>
  <si>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</si>
  <si>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</si>
  <si>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</si>
  <si>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</si>
  <si>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</si>
  <si>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</si>
  <si>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</si>
  <si>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</si>
  <si>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</si>
  <si>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</si>
  <si>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</si>
  <si>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</si>
  <si>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</si>
  <si>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</si>
  <si>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</si>
  <si>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</si>
  <si>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</si>
  <si>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</si>
  <si>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</si>
  <si>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</si>
  <si>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</si>
  <si>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</si>
  <si>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</si>
  <si>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</si>
  <si>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</si>
  <si>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</si>
  <si>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</si>
  <si>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</si>
  <si>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</si>
  <si>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</si>
  <si>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</si>
  <si>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</si>
  <si>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</si>
  <si>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</si>
  <si>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</si>
  <si>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</si>
  <si>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</si>
  <si>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</si>
  <si>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</si>
  <si>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</si>
  <si>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</si>
  <si>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</si>
  <si>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</si>
  <si>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</si>
  <si>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</si>
  <si>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</si>
  <si>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</si>
  <si>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</si>
  <si>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</si>
  <si>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</si>
  <si>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</si>
  <si>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</si>
  <si>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</si>
  <si>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</si>
  <si>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</si>
  <si>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</si>
  <si>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</si>
  <si>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</si>
  <si>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</si>
  <si>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</si>
  <si>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</si>
  <si>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</si>
  <si>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</si>
  <si>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</si>
  <si>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</si>
  <si>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</si>
  <si>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</si>
  <si>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</si>
  <si>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</si>
  <si>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</si>
  <si>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</si>
  <si>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</si>
  <si>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</si>
  <si>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</si>
  <si>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</si>
  <si>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</si>
  <si>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</si>
  <si>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</si>
  <si>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</si>
  <si>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</si>
  <si>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</si>
  <si>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</si>
  <si>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</si>
  <si>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</si>
  <si>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</si>
  <si>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</si>
  <si>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</si>
  <si>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</si>
  <si>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</si>
  <si>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</si>
  <si>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</si>
  <si>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</si>
  <si>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</si>
  <si>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</si>
  <si>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</si>
  <si>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</si>
  <si>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</si>
  <si>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</si>
  <si>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</si>
  <si>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</si>
  <si>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</si>
  <si>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</si>
  <si>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</si>
  <si>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</si>
  <si>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</si>
  <si>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</si>
  <si>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</si>
  <si>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</si>
  <si>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</si>
  <si>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</si>
  <si>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</si>
  <si>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</si>
  <si>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</si>
  <si>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</si>
  <si>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</si>
  <si>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</si>
  <si>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</si>
  <si>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</si>
  <si>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</si>
  <si>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</si>
  <si>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</si>
  <si>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</si>
  <si>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</si>
  <si>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</si>
  <si>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</si>
  <si>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</si>
  <si>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</si>
  <si>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</si>
  <si>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</si>
  <si>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</si>
  <si>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</si>
  <si>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</si>
  <si>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</si>
  <si>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</si>
  <si>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</si>
  <si>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</si>
  <si>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</si>
  <si>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</si>
  <si>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</si>
  <si>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</si>
  <si>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</si>
  <si>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</si>
  <si>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</si>
  <si>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</si>
  <si>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</si>
  <si>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</si>
  <si>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</si>
  <si>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</si>
  <si>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</si>
  <si>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</si>
  <si>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</si>
  <si>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</si>
  <si>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</si>
  <si>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</si>
  <si>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</si>
  <si>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</si>
  <si>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</si>
  <si>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</si>
  <si>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</si>
  <si>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</si>
  <si>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</si>
  <si>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</si>
  <si>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</si>
  <si>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</si>
  <si>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</si>
  <si>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</si>
  <si>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</si>
  <si>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</si>
  <si>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</si>
  <si>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</si>
  <si>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</si>
  <si>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</si>
  <si>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</si>
  <si>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</si>
  <si>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</si>
  <si>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</si>
  <si>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</si>
  <si>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</si>
  <si>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</si>
  <si>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</si>
  <si>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</si>
  <si>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</si>
  <si>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</si>
  <si>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</si>
  <si>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</si>
  <si>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</si>
  <si>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</si>
  <si>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</si>
  <si>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</si>
  <si>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</si>
  <si>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</si>
  <si>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</si>
  <si>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</si>
  <si>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</si>
  <si>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</si>
  <si>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</si>
  <si>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</si>
  <si>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</si>
  <si>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</si>
  <si>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</si>
  <si>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</si>
  <si>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</si>
  <si>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</si>
  <si>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</si>
  <si>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</si>
  <si>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</si>
  <si>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</si>
  <si>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</si>
  <si>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</si>
  <si>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</si>
  <si>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</si>
  <si>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</si>
  <si>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</si>
  <si>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</si>
  <si>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</si>
  <si>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</si>
  <si>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</si>
  <si>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</si>
  <si>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</si>
  <si>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</si>
  <si>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</si>
  <si>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</si>
  <si>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</si>
  <si>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</si>
  <si>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</si>
  <si>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</si>
  <si>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</si>
  <si>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</si>
  <si>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</si>
  <si>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</si>
  <si>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</si>
  <si>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</si>
  <si>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</si>
  <si>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</si>
  <si>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</si>
  <si>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</si>
  <si>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</si>
  <si>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</si>
  <si>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</si>
  <si>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</si>
  <si>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</si>
  <si>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</si>
  <si>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</si>
  <si>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</si>
  <si>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</si>
  <si>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</si>
  <si>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</si>
  <si>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</si>
  <si>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</si>
  <si>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</si>
  <si>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</si>
  <si>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</si>
  <si>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</si>
  <si>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</si>
  <si>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</si>
  <si>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</si>
  <si>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</si>
  <si>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</si>
  <si>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</si>
  <si>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</si>
  <si>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</si>
  <si>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</si>
  <si>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</si>
  <si>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</si>
  <si>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</si>
  <si>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</si>
  <si>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</si>
  <si>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</si>
  <si>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</si>
  <si>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</si>
  <si>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</si>
  <si>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</si>
  <si>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</si>
  <si>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</si>
  <si>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</si>
  <si>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</si>
  <si>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</si>
  <si>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</si>
  <si>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</si>
  <si>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</si>
  <si>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</si>
  <si>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</si>
  <si>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</si>
  <si>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</si>
  <si>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</si>
  <si>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</si>
  <si>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</si>
  <si>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</si>
  <si>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</si>
  <si>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</si>
  <si>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</si>
  <si>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</si>
  <si>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</si>
  <si>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</si>
  <si>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</si>
  <si>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</si>
  <si>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</si>
  <si>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</si>
  <si>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</si>
  <si>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</si>
  <si>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</si>
  <si>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</si>
  <si>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</si>
  <si>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</si>
  <si>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</si>
  <si>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</si>
  <si>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</si>
  <si>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</si>
  <si>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</si>
  <si>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</si>
  <si>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</si>
  <si>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</si>
  <si>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</si>
  <si>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</si>
  <si>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</si>
  <si>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</si>
  <si>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</si>
  <si>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</si>
  <si>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</si>
  <si>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</si>
  <si>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</si>
  <si>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</si>
  <si>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</si>
  <si>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</si>
  <si>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</si>
  <si>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</si>
  <si>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</si>
  <si>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</si>
  <si>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</si>
  <si>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</si>
  <si>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</si>
  <si>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</si>
  <si>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</si>
  <si>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</si>
  <si>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</si>
  <si>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</si>
  <si>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</si>
  <si>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</si>
  <si>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</si>
  <si>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</si>
  <si>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</si>
  <si>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</si>
  <si>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</si>
  <si>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</si>
  <si>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</si>
  <si>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</si>
  <si>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</si>
  <si>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</si>
  <si>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</si>
  <si>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</si>
  <si>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</si>
  <si>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</si>
  <si>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</si>
  <si>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</si>
  <si>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</si>
  <si>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</si>
  <si>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</si>
  <si>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</si>
  <si>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</si>
  <si>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</si>
  <si>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</si>
  <si>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</si>
  <si>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</si>
  <si>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</si>
  <si>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</si>
  <si>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</si>
  <si>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</si>
  <si>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</si>
  <si>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</si>
  <si>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</si>
  <si>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</si>
  <si>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</si>
  <si>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</si>
  <si>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</si>
  <si>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</si>
  <si>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</si>
  <si>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</si>
  <si>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</si>
  <si>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</si>
  <si>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</si>
  <si>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</si>
  <si>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</si>
  <si>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</si>
  <si>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</si>
  <si>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</si>
  <si>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</si>
  <si>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</si>
  <si>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</si>
  <si>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</si>
  <si>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</si>
  <si>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</si>
  <si>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</si>
  <si>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</si>
  <si>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</si>
  <si>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</si>
  <si>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</si>
  <si>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</si>
  <si>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</si>
  <si>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</si>
  <si>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</si>
  <si>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</si>
  <si>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</si>
  <si>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</si>
  <si>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</si>
  <si>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</si>
  <si>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</si>
  <si>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</si>
  <si>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</si>
  <si>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</si>
  <si>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</si>
  <si>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</si>
  <si>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</si>
  <si>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</si>
  <si>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</si>
  <si>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</si>
  <si>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</si>
  <si>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</si>
  <si>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</si>
  <si>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</si>
  <si>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</si>
  <si>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</si>
  <si>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</si>
  <si>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</si>
  <si>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</si>
  <si>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</si>
  <si>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</si>
  <si>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</si>
  <si>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</si>
  <si>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</si>
  <si>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</si>
  <si>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</si>
  <si>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</si>
  <si>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</si>
  <si>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</si>
  <si>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</si>
  <si>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</si>
  <si>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</si>
  <si>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</si>
  <si>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</si>
  <si>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</si>
  <si>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</si>
  <si>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</si>
  <si>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</si>
  <si>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</si>
  <si>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</si>
  <si>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</si>
  <si>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</si>
  <si>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</si>
  <si>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</si>
  <si>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</si>
  <si>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</si>
  <si>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</si>
  <si>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</si>
  <si>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</si>
  <si>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</si>
  <si>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</si>
  <si>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</si>
  <si>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</si>
  <si>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</si>
  <si>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</si>
  <si>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</si>
  <si>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</si>
  <si>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</si>
  <si>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</si>
  <si>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</si>
  <si>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</si>
  <si>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</si>
  <si>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</si>
  <si>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</si>
  <si>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</si>
  <si>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</si>
  <si>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</si>
  <si>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</si>
  <si>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</si>
  <si>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</si>
  <si>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</si>
  <si>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</si>
  <si>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</si>
  <si>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</si>
  <si>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</si>
  <si>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</si>
  <si>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</si>
  <si>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</si>
  <si>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</si>
  <si>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</si>
  <si>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</si>
  <si>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</si>
  <si>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</si>
  <si>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</si>
  <si>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</si>
  <si>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</si>
  <si>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</si>
  <si>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</si>
  <si>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</si>
  <si>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</si>
  <si>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</si>
  <si>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</si>
  <si>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</si>
  <si>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</si>
  <si>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</si>
  <si>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</si>
  <si>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</si>
  <si>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</si>
  <si>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</si>
  <si>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</si>
  <si>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</si>
  <si>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</si>
  <si>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</si>
  <si>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</si>
  <si>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</si>
  <si>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</si>
  <si>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</si>
  <si>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</si>
  <si>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</si>
  <si>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</si>
  <si>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</si>
  <si>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</si>
  <si>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</si>
  <si>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</si>
  <si>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</si>
  <si>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</si>
  <si>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</si>
  <si>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</si>
  <si>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</si>
  <si>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</si>
  <si>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</si>
  <si>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</si>
  <si>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</si>
  <si>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</si>
  <si>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</si>
  <si>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</si>
  <si>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</si>
  <si>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</si>
  <si>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</si>
  <si>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</si>
  <si>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</si>
  <si>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</si>
  <si>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</si>
  <si>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</si>
  <si>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</si>
  <si>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</si>
  <si>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</si>
  <si>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</si>
  <si>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</si>
  <si>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</si>
  <si>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</si>
  <si>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</si>
  <si>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</si>
  <si>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</si>
  <si>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</si>
  <si>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</si>
  <si>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</si>
  <si>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</si>
  <si>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</si>
  <si>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</si>
  <si>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</si>
  <si>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</si>
  <si>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</si>
  <si>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</si>
  <si>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</si>
  <si>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</si>
  <si>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</si>
  <si>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</si>
  <si>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</si>
  <si>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</si>
  <si>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</si>
  <si>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</si>
  <si>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</si>
  <si>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</si>
  <si>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</si>
  <si>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</si>
  <si>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</si>
  <si>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</si>
  <si>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</si>
  <si>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</si>
  <si>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</si>
  <si>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</si>
  <si>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</si>
  <si>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</si>
  <si>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</si>
  <si>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</si>
  <si>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</si>
  <si>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</si>
  <si>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</si>
  <si>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</si>
  <si>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</si>
  <si>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</si>
  <si>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</si>
  <si>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</si>
  <si>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</si>
  <si>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</si>
  <si>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</si>
  <si>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</si>
  <si>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</si>
  <si>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</si>
  <si>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</si>
  <si>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</si>
  <si>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</si>
  <si>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</si>
  <si>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</si>
  <si>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</si>
  <si>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</si>
  <si>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</si>
  <si>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</si>
  <si>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</si>
  <si>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</si>
  <si>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</si>
  <si>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</si>
  <si>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</si>
  <si>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</si>
  <si>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</si>
  <si>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</si>
  <si>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</si>
  <si>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</si>
  <si>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</si>
  <si>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</si>
  <si>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</si>
  <si>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</si>
  <si>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</si>
  <si>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</si>
  <si>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</si>
  <si>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</si>
  <si>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</si>
  <si>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</si>
  <si>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</si>
  <si>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</si>
  <si>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</si>
  <si>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</si>
  <si>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</si>
  <si>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</si>
  <si>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</si>
  <si>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</si>
  <si>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</si>
  <si>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</si>
  <si>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</si>
  <si>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</si>
  <si>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</si>
  <si>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</si>
  <si>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</si>
  <si>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</si>
  <si>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</si>
  <si>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</si>
  <si>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</si>
  <si>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</si>
  <si>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</si>
  <si>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</si>
  <si>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</si>
  <si>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</si>
  <si>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</si>
  <si>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</si>
  <si>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</si>
  <si>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</si>
  <si>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</si>
  <si>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</si>
  <si>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</si>
  <si>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</si>
  <si>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</si>
  <si>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</si>
  <si>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</si>
  <si>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</si>
  <si>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</si>
  <si>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</si>
  <si>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</si>
  <si>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</si>
  <si>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</si>
  <si>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</si>
  <si>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</si>
  <si>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</si>
  <si>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</si>
  <si>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</si>
  <si>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</si>
  <si>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</si>
  <si>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</si>
  <si>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</si>
  <si>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</si>
  <si>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</si>
  <si>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</si>
  <si>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</si>
  <si>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</si>
  <si>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</si>
  <si>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</si>
  <si>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</si>
  <si>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</si>
  <si>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</si>
  <si>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</si>
  <si>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</si>
  <si>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</si>
  <si>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</si>
  <si>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</si>
  <si>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</si>
  <si>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</si>
  <si>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</si>
  <si>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</si>
  <si>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</si>
  <si>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</si>
  <si>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</si>
  <si>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</si>
  <si>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</si>
  <si>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</si>
  <si>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</si>
  <si>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</si>
  <si>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</si>
  <si>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</si>
  <si>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</si>
  <si>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</si>
  <si>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</si>
  <si>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</si>
  <si>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</si>
  <si>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</si>
  <si>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</si>
  <si>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</si>
  <si>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</si>
  <si>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</si>
  <si>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</si>
  <si>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</si>
  <si>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</si>
  <si>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</si>
  <si>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</si>
  <si>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</si>
  <si>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</si>
  <si>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</si>
  <si>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</si>
  <si>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</si>
  <si>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</si>
  <si>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</si>
  <si>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</si>
  <si>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</si>
  <si>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</si>
  <si>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</si>
  <si>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</si>
  <si>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</si>
  <si>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</si>
  <si>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</si>
  <si>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</si>
  <si>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</si>
  <si>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</si>
  <si>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</si>
  <si>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</si>
  <si>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</si>
  <si>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</si>
  <si>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</si>
  <si>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</si>
  <si>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</si>
  <si>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</si>
  <si>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</si>
  <si>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</si>
  <si>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</si>
  <si>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</si>
  <si>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</si>
  <si>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</si>
  <si>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</si>
  <si>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</si>
  <si>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</si>
  <si>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</si>
  <si>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</si>
  <si>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</si>
  <si>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</si>
  <si>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</si>
  <si>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</si>
  <si>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</si>
  <si>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</si>
  <si>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</si>
  <si>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</si>
  <si>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</si>
  <si>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</si>
  <si>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</si>
  <si>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</si>
  <si>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</si>
  <si>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</si>
  <si>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</si>
  <si>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</si>
  <si>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</si>
  <si>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</si>
  <si>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</si>
  <si>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</si>
  <si>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</si>
  <si>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</si>
  <si>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</si>
  <si>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</si>
  <si>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</si>
  <si>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</si>
  <si>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</si>
  <si>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</si>
  <si>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</si>
  <si>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</si>
  <si>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</si>
  <si>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</si>
  <si>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</si>
  <si>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</si>
  <si>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</si>
  <si>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</si>
  <si>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</si>
  <si>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</si>
  <si>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</si>
  <si>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</si>
  <si>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</si>
  <si>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</si>
  <si>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</si>
  <si>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</si>
  <si>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</si>
  <si>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</si>
  <si>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</si>
  <si>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</si>
  <si>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</si>
  <si>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</si>
  <si>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</si>
  <si>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</si>
  <si>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</si>
  <si>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</si>
  <si>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</si>
  <si>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</si>
  <si>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</si>
  <si>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</si>
  <si>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</si>
  <si>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</si>
  <si>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</si>
  <si>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</si>
  <si>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</si>
  <si>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</si>
  <si>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</si>
  <si>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</si>
  <si>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</si>
  <si>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</si>
  <si>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</si>
  <si>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</si>
  <si>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</si>
  <si>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</si>
  <si>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</si>
  <si>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</si>
  <si>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</si>
  <si>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</si>
  <si>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</si>
  <si>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</si>
  <si>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</si>
  <si>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</si>
  <si>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</si>
  <si>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</si>
  <si>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</si>
  <si>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</si>
  <si>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</si>
  <si>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</si>
  <si>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</si>
  <si>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</si>
  <si>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</si>
  <si>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</si>
  <si>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</si>
  <si>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</si>
  <si>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</si>
  <si>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</si>
  <si>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</si>
  <si>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</si>
  <si>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</si>
  <si>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</si>
  <si>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</si>
  <si>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</si>
  <si>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</si>
  <si>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</si>
  <si>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</si>
  <si>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</si>
  <si>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</si>
  <si>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</si>
  <si>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</si>
  <si>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</si>
  <si>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</si>
  <si>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</si>
  <si>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</si>
  <si>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</si>
  <si>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</si>
  <si>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</si>
  <si>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</si>
  <si>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</si>
  <si>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</si>
  <si>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</si>
  <si>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</si>
  <si>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</si>
  <si>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</si>
  <si>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</si>
  <si>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</si>
  <si>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</si>
  <si>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</si>
  <si>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</si>
  <si>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</si>
  <si>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</si>
  <si>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</si>
  <si>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</si>
  <si>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</si>
  <si>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</si>
  <si>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</si>
  <si>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</si>
  <si>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</si>
  <si>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</si>
  <si>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</si>
  <si>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</si>
  <si>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</si>
  <si>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</si>
  <si>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</si>
  <si>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</si>
  <si>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</si>
  <si>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</si>
  <si>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</si>
  <si>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</si>
  <si>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</si>
  <si>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</si>
  <si>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</si>
  <si>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</si>
  <si>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</si>
  <si>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</si>
  <si>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</si>
  <si>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</si>
  <si>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</si>
  <si>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</si>
  <si>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</si>
  <si>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</si>
  <si>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</si>
  <si>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</si>
  <si>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</si>
  <si>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</si>
  <si>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</si>
  <si>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</si>
  <si>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</si>
  <si>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</si>
  <si>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</si>
  <si>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</si>
  <si>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</si>
  <si>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</si>
  <si>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</si>
  <si>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</si>
  <si>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</si>
  <si>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</si>
  <si>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</si>
  <si>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</si>
  <si>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</si>
  <si>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</si>
  <si>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</si>
  <si>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</si>
  <si>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</si>
  <si>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</si>
  <si>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</si>
  <si>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</si>
  <si>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</si>
  <si>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</si>
  <si>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</si>
  <si>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</si>
  <si>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</si>
  <si>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</si>
  <si>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</si>
  <si>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</si>
  <si>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</si>
  <si>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</si>
  <si>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</si>
  <si>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</si>
  <si>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</si>
  <si>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</si>
  <si>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</si>
  <si>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</si>
  <si>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</si>
  <si>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</si>
  <si>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</si>
  <si>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</si>
  <si>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</si>
  <si>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</si>
  <si>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</si>
  <si>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</si>
  <si>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</si>
  <si>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</si>
  <si>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</si>
  <si>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</si>
  <si>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</si>
  <si>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</si>
  <si>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</si>
  <si>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</si>
  <si>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</si>
  <si>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</si>
  <si>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</si>
  <si>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</si>
  <si>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</si>
  <si>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</si>
  <si>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</si>
  <si>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</si>
  <si>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</si>
  <si>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</si>
  <si>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</si>
  <si>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</si>
  <si>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</si>
  <si>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</si>
  <si>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</si>
  <si>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</si>
  <si>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</si>
  <si>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</si>
  <si>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</si>
  <si>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</si>
  <si>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</si>
  <si>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</si>
  <si>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</si>
  <si>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</si>
  <si>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</si>
  <si>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</si>
  <si>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</si>
  <si>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</si>
  <si>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</si>
  <si>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</si>
  <si>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</si>
  <si>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</si>
  <si>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</si>
  <si>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</si>
  <si>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</si>
  <si>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</si>
  <si>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</si>
  <si>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</si>
  <si>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</si>
  <si>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</si>
  <si>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</si>
  <si>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</si>
  <si>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</si>
  <si>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</si>
  <si>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</si>
  <si>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</si>
  <si>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</si>
  <si>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</si>
  <si>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</si>
  <si>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</si>
  <si>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</si>
  <si>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</si>
  <si>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</si>
  <si>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</si>
  <si>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</si>
  <si>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</si>
  <si>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</si>
  <si>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</si>
  <si>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</si>
  <si>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</si>
  <si>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</si>
  <si>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</si>
  <si>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</si>
  <si>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</si>
  <si>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</si>
  <si>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</si>
  <si>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</si>
  <si>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</si>
  <si>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</si>
  <si>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</si>
  <si>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</si>
  <si>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</si>
  <si>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</si>
  <si>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</si>
  <si>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</si>
  <si>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</si>
  <si>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</si>
  <si>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</si>
  <si>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</si>
  <si>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</si>
  <si>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</si>
  <si>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</si>
  <si>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</si>
  <si>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</si>
  <si>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</si>
  <si>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</si>
  <si>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</si>
  <si>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</si>
  <si>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</si>
  <si>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</si>
  <si>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</si>
  <si>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</si>
  <si>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</si>
  <si>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</si>
  <si>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</si>
  <si>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</si>
  <si>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</si>
  <si>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</si>
  <si>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</si>
  <si>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</si>
  <si>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</si>
  <si>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</si>
  <si>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</si>
  <si>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</si>
  <si>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</si>
  <si>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</si>
  <si>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</si>
  <si>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</si>
  <si>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</si>
  <si>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</si>
  <si>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</si>
  <si>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</si>
  <si>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</si>
  <si>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</si>
  <si>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</si>
  <si>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</si>
  <si>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</si>
  <si>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</si>
  <si>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</si>
  <si>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</si>
  <si>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</si>
  <si>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</si>
  <si>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</si>
  <si>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</si>
  <si>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</si>
  <si>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</si>
  <si>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</si>
  <si>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</si>
  <si>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</si>
  <si>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</si>
  <si>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</si>
  <si>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</si>
  <si>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</si>
  <si>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</si>
  <si>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</si>
  <si>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</si>
  <si>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</si>
  <si>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</si>
  <si>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</si>
  <si>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</si>
  <si>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</si>
  <si>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</si>
  <si>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</si>
  <si>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</si>
  <si>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</si>
  <si>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</si>
  <si>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</si>
  <si>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</si>
  <si>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</si>
  <si>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</si>
  <si>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</si>
  <si>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</si>
  <si>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</si>
  <si>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</si>
  <si>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</si>
  <si>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</si>
  <si>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</si>
  <si>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</si>
  <si>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</si>
  <si>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</si>
  <si>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</si>
  <si>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</si>
  <si>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</si>
  <si>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</si>
  <si>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</si>
  <si>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</si>
  <si>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</si>
  <si>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</si>
  <si>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</si>
  <si>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</si>
  <si>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</si>
  <si>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</si>
  <si>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</si>
  <si>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</si>
  <si>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</si>
  <si>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</si>
  <si>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</si>
  <si>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</si>
  <si>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</si>
  <si>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</si>
  <si>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</si>
  <si>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</si>
  <si>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</si>
  <si>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</si>
  <si>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</si>
  <si>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</si>
  <si>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</si>
  <si>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</si>
  <si>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</si>
  <si>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</si>
  <si>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</si>
  <si>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</si>
  <si>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</si>
  <si>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</si>
  <si>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</si>
  <si>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</si>
  <si>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</si>
  <si>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</si>
  <si>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</si>
  <si>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</si>
  <si>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</si>
  <si>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</si>
  <si>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</si>
  <si>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</si>
  <si>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</si>
  <si>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</si>
  <si>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</si>
  <si>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</si>
  <si>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</si>
  <si>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</si>
  <si>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</si>
  <si>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</si>
  <si>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</si>
  <si>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</si>
  <si>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</si>
  <si>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</si>
  <si>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</si>
  <si>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</si>
  <si>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</si>
  <si>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</si>
  <si>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</si>
  <si>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</si>
  <si>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</si>
  <si>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</si>
  <si>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</si>
  <si>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</si>
  <si>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</si>
  <si>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</si>
  <si>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</si>
  <si>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</si>
  <si>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</si>
  <si>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</si>
  <si>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</si>
  <si>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</si>
  <si>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</si>
  <si>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</si>
  <si>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</si>
  <si>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</si>
  <si>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</si>
  <si>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</si>
  <si>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</si>
  <si>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</si>
  <si>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</si>
  <si>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</si>
  <si>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</si>
  <si>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</si>
  <si>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</si>
  <si>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</si>
  <si>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</si>
  <si>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</si>
  <si>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</si>
  <si>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</si>
  <si>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</si>
  <si>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</si>
  <si>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</si>
  <si>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</si>
  <si>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</si>
  <si>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</si>
  <si>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</si>
  <si>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</si>
  <si>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</si>
  <si>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</si>
  <si>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</si>
  <si>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</si>
  <si>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</si>
  <si>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</si>
  <si>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</si>
  <si>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</si>
  <si>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</si>
  <si>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</si>
  <si>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</si>
  <si>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</si>
  <si>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</si>
  <si>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</si>
  <si>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</si>
  <si>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</si>
  <si>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</si>
  <si>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</si>
  <si>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</si>
  <si>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</si>
  <si>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</si>
  <si>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</si>
  <si>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</si>
  <si>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</si>
  <si>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</si>
  <si>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</si>
  <si>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</si>
  <si>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</si>
  <si>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</si>
  <si>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</si>
  <si>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</si>
  <si>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</si>
  <si>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</si>
  <si>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</si>
  <si>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</si>
  <si>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</si>
  <si>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</si>
  <si>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</si>
  <si>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</si>
  <si>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</si>
  <si>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</si>
  <si>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</si>
  <si>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</si>
  <si>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</si>
  <si>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</si>
  <si>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</si>
  <si>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</si>
  <si>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</si>
  <si>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</si>
  <si>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</si>
  <si>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</si>
  <si>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</si>
  <si>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</si>
  <si>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</si>
  <si>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</si>
  <si>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</si>
  <si>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</si>
  <si>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</si>
  <si>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</si>
  <si>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</si>
  <si>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</si>
  <si>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</si>
  <si>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</si>
  <si>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</si>
  <si>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</si>
  <si>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</si>
  <si>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</si>
  <si>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</si>
  <si>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</si>
  <si>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</si>
  <si>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</si>
  <si>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</si>
  <si>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</si>
  <si>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</si>
  <si>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</si>
  <si>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</si>
  <si>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</si>
  <si>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</si>
  <si>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</si>
  <si>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</si>
  <si>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</si>
  <si>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</si>
  <si>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</si>
  <si>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</si>
  <si>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</si>
  <si>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</si>
  <si>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</si>
  <si>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</si>
  <si>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</si>
  <si>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</si>
  <si>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</si>
  <si>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</si>
  <si>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</si>
  <si>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</si>
  <si>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</si>
  <si>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</si>
  <si>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</si>
  <si>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</si>
  <si>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</si>
  <si>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</si>
  <si>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</si>
  <si>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</si>
  <si>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</si>
  <si>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</si>
  <si>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</si>
  <si>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</si>
  <si>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</si>
  <si>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</si>
  <si>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</si>
  <si>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</si>
  <si>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</si>
  <si>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</si>
  <si>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</si>
  <si>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</si>
  <si>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</si>
  <si>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</si>
  <si>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</si>
  <si>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</si>
  <si>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</si>
  <si>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</si>
  <si>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</si>
  <si>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</si>
  <si>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</si>
  <si>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</si>
  <si>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</si>
  <si>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</si>
  <si>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</si>
  <si>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</si>
  <si>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</si>
  <si>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15-Ene-22--17-Ene-22--9-Feb-22--23-Mar-22--29-Mar-22--11-May-22--12-May-22--21-May-22--2-Jul-22--6-Jul-22--9-Jul-22--------</t>
  </si>
  <si>
    <t>8-Jul-22--15-Jul-22</t>
  </si>
  <si>
    <t>4-Jul-22---12-Jul-22--13-Jul-22--23-Jul-22------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</si>
</sst>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85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95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94" dataDxfId="93">
  <autoFilter ref="A1:H3239"/>
  <tableColumns count="8">
    <tableColumn id="1" name="Fecha" dataDxfId="92"/>
    <tableColumn id="2" name="Folio-Serie" dataDxfId="91"/>
    <tableColumn id="4" name="Nombre-Cliente" dataDxfId="90"/>
    <tableColumn id="6" name="Importe" dataDxfId="89" dataCellStyle="Moneda"/>
    <tableColumn id="7" name="Fecha-Pago" dataDxfId="88"/>
    <tableColumn id="8" name="Pagado" dataDxfId="87" dataCellStyle="Moneda"/>
    <tableColumn id="9" name="Saldo" dataDxfId="86" dataCellStyle="Moneda">
      <calculatedColumnFormula>Tabla1[[#This Row],[Importe]]-Tabla1[[#This Row],[Pagado]]</calculatedColumnFormula>
    </tableColumn>
    <tableColumn id="10" name="Estado" dataDxfId="8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84" dataDxfId="83">
  <autoFilter ref="A1:I3171"/>
  <tableColumns count="9">
    <tableColumn id="1" name="Fecha" dataDxfId="82" totalsRowDxfId="81"/>
    <tableColumn id="2" name="Folio-Serie" dataDxfId="80" totalsRowDxfId="79"/>
    <tableColumn id="4" name="Nombre-Cliente" dataDxfId="78" totalsRowDxfId="77"/>
    <tableColumn id="6" name="Importe" totalsRowFunction="sum" dataDxfId="76" totalsRowDxfId="75" dataCellStyle="Moneda"/>
    <tableColumn id="7" name="Fecha-Pago" dataDxfId="74" totalsRowDxfId="73"/>
    <tableColumn id="8" name="Pagado" totalsRowFunction="sum" dataDxfId="72" totalsRowDxfId="71" dataCellStyle="Moneda"/>
    <tableColumn id="9" name="Saldo" totalsRowFunction="sum" dataDxfId="70" totalsRowDxfId="69" dataCellStyle="Moneda">
      <calculatedColumnFormula>Tabla13[[#This Row],[Importe]]-Tabla13[[#This Row],[Pagado]]</calculatedColumnFormula>
    </tableColumn>
    <tableColumn id="10" name="Estado" dataDxfId="68" totalsRowDxfId="67"/>
    <tableColumn id="3" name="Columna1" dataDxfId="66" totalsRowDxfId="6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64" dataDxfId="63">
  <autoFilter ref="A1:H3444"/>
  <tableColumns count="8">
    <tableColumn id="1" name="Fecha" dataDxfId="62"/>
    <tableColumn id="2" name="Folio-Serie" dataDxfId="61"/>
    <tableColumn id="4" name="Nombre-Cliente" dataDxfId="60"/>
    <tableColumn id="6" name="Importe" dataDxfId="59" dataCellStyle="Moneda"/>
    <tableColumn id="7" name="Fecha-Pago" dataDxfId="58"/>
    <tableColumn id="8" name="Pagado" dataDxfId="57" dataCellStyle="Moneda"/>
    <tableColumn id="9" name="Saldo" dataDxfId="56" dataCellStyle="Moneda">
      <calculatedColumnFormula>Tabla14[[#This Row],[Importe]]-Tabla14[[#This Row],[Pagado]]</calculatedColumnFormula>
    </tableColumn>
    <tableColumn id="10" name="Estado" dataDxfId="5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54" dataDxfId="53" totalsRowDxfId="52">
  <autoFilter ref="A1:H3373"/>
  <tableColumns count="8">
    <tableColumn id="1" name="Fecha" dataDxfId="51" totalsRowDxfId="50"/>
    <tableColumn id="2" name="Folio-Serie" dataDxfId="49" totalsRowDxfId="48"/>
    <tableColumn id="4" name="Nombre-Cliente" dataDxfId="47" totalsRowDxfId="46"/>
    <tableColumn id="6" name="Importe" totalsRowFunction="sum" dataDxfId="45" totalsRowDxfId="44" dataCellStyle="Moneda"/>
    <tableColumn id="7" name="Fecha-Pago" dataDxfId="43" totalsRowDxfId="42"/>
    <tableColumn id="8" name="Pagado" totalsRowFunction="sum" dataDxfId="41" totalsRowDxfId="40" dataCellStyle="Moneda"/>
    <tableColumn id="9" name="Saldo" totalsRowFunction="sum" dataDxfId="39" totalsRowDxfId="38" dataCellStyle="Moneda">
      <calculatedColumnFormula>Tabla15[[#This Row],[Importe]]-Tabla15[[#This Row],[Pagado]]</calculatedColumnFormula>
    </tableColumn>
    <tableColumn id="10" name="Estado" dataDxfId="37" totalsRowDxfId="3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35" dataDxfId="34">
  <autoFilter ref="A1:H3555"/>
  <tableColumns count="8">
    <tableColumn id="1" name="Fecha" dataDxfId="33" totalsRowDxfId="32"/>
    <tableColumn id="2" name="Folio-Serie" dataDxfId="31" totalsRowDxfId="30"/>
    <tableColumn id="4" name="Nombre-Cliente" dataDxfId="29" totalsRowDxfId="28"/>
    <tableColumn id="6" name="Importe" totalsRowFunction="sum" dataDxfId="27" totalsRowDxfId="26" dataCellStyle="Moneda"/>
    <tableColumn id="7" name="Fecha-Pago" dataDxfId="25" totalsRowDxfId="24"/>
    <tableColumn id="8" name="Pagado" totalsRowFunction="sum" dataDxfId="23" totalsRowDxfId="22" dataCellStyle="Moneda"/>
    <tableColumn id="9" name="Saldo" totalsRowFunction="sum" dataDxfId="21" totalsRowDxfId="20" dataCellStyle="Moneda">
      <calculatedColumnFormula>Tabla16[[#This Row],[Importe]]-Tabla16[[#This Row],[Pagado]]</calculatedColumnFormula>
    </tableColumn>
    <tableColumn id="10" name="Estado" dataDxfId="19" totalsRowDxfId="1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17" dataDxfId="16">
  <autoFilter ref="A1:H3337"/>
  <tableColumns count="8">
    <tableColumn id="1" name="Fecha" dataDxfId="15" totalsRowDxfId="7"/>
    <tableColumn id="2" name="Folio-Serie" dataDxfId="14" totalsRowDxfId="6"/>
    <tableColumn id="4" name="Nombre-Cliente" dataDxfId="13" totalsRowDxfId="5"/>
    <tableColumn id="6" name="Importe" totalsRowFunction="sum" dataDxfId="12" totalsRowDxfId="4" dataCellStyle="Moneda"/>
    <tableColumn id="7" name="Fecha-Pago" dataDxfId="11" totalsRowDxfId="3" dataCellStyle="Moneda"/>
    <tableColumn id="8" name="Pagado" totalsRowFunction="sum" dataDxfId="10" totalsRowDxfId="2" dataCellStyle="Moneda"/>
    <tableColumn id="9" name="Saldo" totalsRowFunction="sum" dataDxfId="9" totalsRowDxfId="1" dataCellStyle="Moneda"/>
    <tableColumn id="10" name="Estado" dataDxfId="8" totalsRowDxfId="0" dataCellStyle="Mone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6"/>
  <sheetViews>
    <sheetView zoomScale="130" zoomScaleNormal="130" workbookViewId="0">
      <pane xSplit="2" ySplit="1" topLeftCell="D1389" activePane="bottomRight" state="frozen"/>
      <selection pane="topRight" activeCell="C1" sqref="C1"/>
      <selection pane="bottomLeft" activeCell="A2" sqref="A2"/>
      <selection pane="bottomRight" activeCell="F1393" sqref="F1393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79.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21266</v>
      </c>
      <c r="F1392" s="10">
        <f>1000+5000+1500+1000+2000+500+2500+5000+600+500</f>
        <v>19600</v>
      </c>
      <c r="G1392" s="12">
        <f>Tabla1[[#This Row],[Importe]]-Tabla1[[#This Row],[Pagado]]</f>
        <v>11940.2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28511363.860000033</v>
      </c>
      <c r="G3239" s="30">
        <f>SUBTOTAL(109,G2:G3238)</f>
        <v>11940.2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147">
        <f>D3239-F3239</f>
        <v>11940.199999999255</v>
      </c>
      <c r="F3245" s="148"/>
    </row>
    <row r="3246" spans="1:8" ht="15.75" thickBot="1" x14ac:dyDescent="0.3">
      <c r="E3246" s="149"/>
      <c r="F3246" s="150"/>
    </row>
  </sheetData>
  <mergeCells count="1">
    <mergeCell ref="E3245:F324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157" t="s">
        <v>10570</v>
      </c>
      <c r="Q1118" s="155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158"/>
      <c r="Q1119" s="156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151">
        <f>Tabla13[[#Totals],[Importe]]-Tabla13[[#Totals],[Pagado]]</f>
        <v>0</v>
      </c>
      <c r="F3177" s="152"/>
    </row>
    <row r="3178" spans="1:9" ht="16.5" thickBot="1" x14ac:dyDescent="0.3">
      <c r="E3178" s="153"/>
      <c r="F3178" s="154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159">
        <f>D3446-F3446</f>
        <v>0</v>
      </c>
      <c r="F3452" s="160"/>
      <c r="G3452" s="165"/>
    </row>
    <row r="3453" spans="1:8" x14ac:dyDescent="0.25">
      <c r="E3453" s="161"/>
      <c r="F3453" s="162"/>
      <c r="G3453" s="165"/>
    </row>
    <row r="3454" spans="1:8" ht="16.5" thickBot="1" x14ac:dyDescent="0.3">
      <c r="E3454" s="163"/>
      <c r="F3454" s="164"/>
      <c r="G3454" s="165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17785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166">
        <f>Tabla15[[#Totals],[Importe]]-Tabla15[[#Totals],[Pagado]]</f>
        <v>0</v>
      </c>
      <c r="F3381" s="167"/>
    </row>
    <row r="3382" spans="1:6" ht="16.5" thickBot="1" x14ac:dyDescent="0.3">
      <c r="E3382" s="168"/>
      <c r="F3382" s="169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4"/>
  <sheetViews>
    <sheetView zoomScale="115" zoomScaleNormal="115" workbookViewId="0">
      <pane xSplit="2" ySplit="1" topLeftCell="D3545" activePane="bottomRight" state="frozen"/>
      <selection pane="topRight" activeCell="C1" sqref="C1"/>
      <selection pane="bottomLeft" activeCell="A2" sqref="A2"/>
      <selection pane="bottomRight" activeCell="E3556" sqref="E355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31.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17784</v>
      </c>
      <c r="F2456" s="34">
        <f>2700+500</f>
        <v>3200</v>
      </c>
      <c r="G2456" s="36">
        <f>Tabla16[[#This Row],[Importe]]-Tabla16[[#This Row],[Pagado]]</f>
        <v>989.89999999999964</v>
      </c>
      <c r="H2456" s="38" t="s">
        <v>1695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35621186.599999964</v>
      </c>
      <c r="G3556" s="113">
        <f>SUBTOTAL(109,Tabla16[Saldo])</f>
        <v>56989.9</v>
      </c>
      <c r="H3556" s="107"/>
    </row>
    <row r="3561" spans="1:8" ht="16.5" thickBot="1" x14ac:dyDescent="0.3"/>
    <row r="3562" spans="1:8" x14ac:dyDescent="0.25">
      <c r="E3562" s="170">
        <f>Tabla16[[#Totals],[Importe]]-Tabla16[[#Totals],[Pagado]]</f>
        <v>56989.89999999851</v>
      </c>
      <c r="F3562" s="171"/>
      <c r="G3562" s="172"/>
    </row>
    <row r="3563" spans="1:8" x14ac:dyDescent="0.25">
      <c r="E3563" s="173"/>
      <c r="F3563" s="174"/>
      <c r="G3563" s="175"/>
    </row>
    <row r="3564" spans="1:8" ht="16.5" thickBot="1" x14ac:dyDescent="0.3">
      <c r="E3564" s="176"/>
      <c r="F3564" s="177"/>
      <c r="G3564" s="178"/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tabSelected="1" zoomScale="115" zoomScaleNormal="115" workbookViewId="0">
      <pane xSplit="2" ySplit="1" topLeftCell="D3327" activePane="bottomRight" state="frozen"/>
      <selection pane="topRight" activeCell="C1" sqref="C1"/>
      <selection pane="bottomLeft" activeCell="A2" sqref="A2"/>
      <selection pane="bottomRight" activeCell="E3337" sqref="E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17786</v>
      </c>
      <c r="C2" s="129" t="s">
        <v>475</v>
      </c>
      <c r="D2" s="130">
        <v>79703.100000000006</v>
      </c>
      <c r="E2" s="131" t="s">
        <v>17787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17788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17789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17790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17791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17792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17793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17794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17795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17796</v>
      </c>
      <c r="C11" s="129" t="s">
        <v>39</v>
      </c>
      <c r="D11" s="130">
        <v>18114.3</v>
      </c>
      <c r="E11" s="131" t="s">
        <v>17797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17798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17799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17800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17801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17802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17803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17804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17805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17806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17807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17808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17809</v>
      </c>
      <c r="C23" s="129" t="s">
        <v>22</v>
      </c>
      <c r="D23" s="130">
        <v>33919.300000000003</v>
      </c>
      <c r="E23" s="131" t="s">
        <v>17787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17810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17811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17812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17813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17814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17815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17816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17817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17818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17819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17820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17821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17822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17823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17824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17825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17826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17827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17828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17829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17830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17831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17832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17833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17834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17835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17836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17837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17838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17839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17840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17841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17842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17843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17844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17845</v>
      </c>
      <c r="C59" s="129" t="s">
        <v>275</v>
      </c>
      <c r="D59" s="130">
        <v>66820.539999999994</v>
      </c>
      <c r="E59" s="131" t="s">
        <v>17846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17847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17848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17849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17850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17851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17852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17853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17854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17855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17856</v>
      </c>
      <c r="C69" s="129" t="s">
        <v>17857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17858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17859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17860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17861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17862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17863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17864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17865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17866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17867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17868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17869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17870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17871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17872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17873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17874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17875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17876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17877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17878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17879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17880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17881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17882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17883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17884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17885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17886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17887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17888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17889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17890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17891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17892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17893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17894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17895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17896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17897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17898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17899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17900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17901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17902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17903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17904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17905</v>
      </c>
      <c r="C117" s="129" t="s">
        <v>475</v>
      </c>
      <c r="D117" s="130">
        <v>63116.1</v>
      </c>
      <c r="E117" s="131" t="s">
        <v>17797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17906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17907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17908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17909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17910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17911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17912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17913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17914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17915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17916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17917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17918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17919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17920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17921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17922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17923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17924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17925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17926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17927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17928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17929</v>
      </c>
      <c r="C141" s="129" t="s">
        <v>17930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17931</v>
      </c>
      <c r="C142" s="129" t="s">
        <v>17932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17933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17934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17935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17936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17937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17938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17939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17940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17941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17942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17943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17944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17945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17946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17947</v>
      </c>
      <c r="C157" s="129" t="s">
        <v>17948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17949</v>
      </c>
      <c r="I157" s="135"/>
    </row>
    <row r="158" spans="1:9" ht="21.75" customHeight="1" x14ac:dyDescent="0.25">
      <c r="A158" s="127">
        <v>44714</v>
      </c>
      <c r="B158" s="128" t="s">
        <v>17950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17951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17952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17953</v>
      </c>
      <c r="C161" s="129" t="s">
        <v>17954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17955</v>
      </c>
      <c r="I161" s="135"/>
    </row>
    <row r="162" spans="1:9" ht="21.75" customHeight="1" x14ac:dyDescent="0.25">
      <c r="A162" s="127">
        <v>44714</v>
      </c>
      <c r="B162" s="128" t="s">
        <v>17956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17957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17958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17959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17960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17961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17962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17963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17964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17965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17966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17967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17968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17969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17970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17971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17972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17973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17974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17975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17976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17977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17978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17979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17980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17981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17982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17983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17984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17985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17986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17987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17988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17989</v>
      </c>
      <c r="C195" s="129" t="s">
        <v>17990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17991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17992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17993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17994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17995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17996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17997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17998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17999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18000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18001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18002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18003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18004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18005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18006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18007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18008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18009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18010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18011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18012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18013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18014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18015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18016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18017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18018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18019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18020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18021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18022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18023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18024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18025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18026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18027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18028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18029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18030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18031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18032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18033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18034</v>
      </c>
      <c r="C239" s="129" t="s">
        <v>475</v>
      </c>
      <c r="D239" s="130">
        <v>60573.9</v>
      </c>
      <c r="E239" s="131" t="s">
        <v>18035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18036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18037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18038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18039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18040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18041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18042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18043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18044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18045</v>
      </c>
      <c r="C249" s="129" t="s">
        <v>18046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18047</v>
      </c>
      <c r="I249" s="135"/>
    </row>
    <row r="250" spans="1:9" ht="21.75" customHeight="1" x14ac:dyDescent="0.25">
      <c r="A250" s="127">
        <v>44715</v>
      </c>
      <c r="B250" s="128" t="s">
        <v>18048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18049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18050</v>
      </c>
      <c r="C252" s="129" t="s">
        <v>93</v>
      </c>
      <c r="D252" s="130">
        <v>7634.5</v>
      </c>
      <c r="E252" s="131" t="s">
        <v>18051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18052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18053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18054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18055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18056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18057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18058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18059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18060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18061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18062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18063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18064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18065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18066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18067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18068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18069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18070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18071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18072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18073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18074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18075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18076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18077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18078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18079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18080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18081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18082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18083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18084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18085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18086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18087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18088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18089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18090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18091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18092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18093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18094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18095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18096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18097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18098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18099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18100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18101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18102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18103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18104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18105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18106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18107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18108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18109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18110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18111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18112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18113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18114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18115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18116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18117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18118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18119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18120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18121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18122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18123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18124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18125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18126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18127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18128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18129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18130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18131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18132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18133</v>
      </c>
      <c r="C334" s="129" t="s">
        <v>18134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18135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18136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18137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18138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18139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18140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18141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18142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18143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18144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18145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18146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18147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18148</v>
      </c>
      <c r="C348" s="129" t="s">
        <v>284</v>
      </c>
      <c r="D348" s="130">
        <v>9395.2000000000007</v>
      </c>
      <c r="E348" s="131" t="s">
        <v>18149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18150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18151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18152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18153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18154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18155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18156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18157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18158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18159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18160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18161</v>
      </c>
      <c r="C360" s="129" t="s">
        <v>414</v>
      </c>
      <c r="D360" s="130">
        <v>36.58</v>
      </c>
      <c r="E360" s="131" t="s">
        <v>18162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18163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18164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18165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18166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18167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18168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18169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18170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18171</v>
      </c>
      <c r="C369" s="129" t="s">
        <v>22</v>
      </c>
      <c r="D369" s="130">
        <v>65898.8</v>
      </c>
      <c r="E369" s="131" t="s">
        <v>18172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18173</v>
      </c>
      <c r="C370" s="129" t="s">
        <v>475</v>
      </c>
      <c r="D370" s="130">
        <v>99765.8</v>
      </c>
      <c r="E370" s="131" t="s">
        <v>18172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18174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18175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18176</v>
      </c>
      <c r="C373" s="129" t="s">
        <v>18177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18178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18179</v>
      </c>
      <c r="C375" s="129" t="s">
        <v>75</v>
      </c>
      <c r="D375" s="130">
        <v>18636.8</v>
      </c>
      <c r="E375" s="131" t="s">
        <v>18035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18180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18181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18182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18183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18184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18185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18186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18187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18188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18189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18190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18191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18192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18193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18194</v>
      </c>
      <c r="C390" s="129" t="s">
        <v>60</v>
      </c>
      <c r="D390" s="130">
        <v>9786.6</v>
      </c>
      <c r="E390" s="131" t="s">
        <v>18195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18196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18197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18198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18199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18200</v>
      </c>
      <c r="C395" s="129" t="s">
        <v>39</v>
      </c>
      <c r="D395" s="130">
        <v>29951.5</v>
      </c>
      <c r="E395" s="131" t="s">
        <v>18201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18202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18203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18204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18205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18206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18207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18208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18209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18210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18211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18212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18213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18214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18215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18216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18217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18218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18219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18220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18221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18222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18223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18224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18225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18226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18227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18228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18229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18230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18231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18232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18233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18234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18235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18236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18237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18238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18239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18240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18241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18242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18243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18244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18245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18246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18247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18248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18249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18250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18251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18252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18253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18254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18255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18256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18257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18258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18259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18260</v>
      </c>
      <c r="C454" s="129" t="s">
        <v>18261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18262</v>
      </c>
      <c r="I454" s="135"/>
    </row>
    <row r="455" spans="1:9" ht="21.75" customHeight="1" x14ac:dyDescent="0.25">
      <c r="A455" s="127">
        <v>44716</v>
      </c>
      <c r="B455" s="128" t="s">
        <v>18263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18264</v>
      </c>
      <c r="C456" s="129" t="s">
        <v>18265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18266</v>
      </c>
      <c r="I456" s="135"/>
    </row>
    <row r="457" spans="1:9" ht="21.75" customHeight="1" x14ac:dyDescent="0.25">
      <c r="A457" s="127">
        <v>44716</v>
      </c>
      <c r="B457" s="128" t="s">
        <v>18267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18268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18269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18270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18271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18272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18273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18274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18275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18276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18277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18278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18279</v>
      </c>
      <c r="C469" s="129" t="s">
        <v>18280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18281</v>
      </c>
      <c r="I469" s="135"/>
    </row>
    <row r="470" spans="1:9" ht="21.75" customHeight="1" x14ac:dyDescent="0.25">
      <c r="A470" s="127">
        <v>44716</v>
      </c>
      <c r="B470" s="128" t="s">
        <v>18282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18283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18284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18285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18286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18287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18288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18289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18290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18291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18292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18293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18294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18295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18296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18297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18298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18299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18300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18301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18302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18303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18304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18305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18306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18307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18308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18309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18310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18311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18312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18313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18314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18315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18316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18317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18318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18319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18320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18321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18322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18323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18324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18325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18326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18327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18328</v>
      </c>
      <c r="C516" s="129" t="s">
        <v>475</v>
      </c>
      <c r="D516" s="130">
        <v>63191</v>
      </c>
      <c r="E516" s="131" t="s">
        <v>18329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18330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18331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18332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18333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18334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18335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18336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18337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18338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18339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18340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18341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18342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18343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18344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18345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18346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18347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18348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18349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18350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18351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18352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18353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18354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18355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18356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18357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18358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18359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18360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18361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18362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18363</v>
      </c>
      <c r="C550" s="129" t="s">
        <v>18364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18365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18366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18367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18368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18369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18370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18371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18372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18373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18374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18375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18376</v>
      </c>
      <c r="C562" s="129" t="s">
        <v>18377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18378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18379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18380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18381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18382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18383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18384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18385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18386</v>
      </c>
      <c r="C571" s="129" t="s">
        <v>475</v>
      </c>
      <c r="D571" s="130">
        <v>103263.2</v>
      </c>
      <c r="E571" s="131" t="s">
        <v>18387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18388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18389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18390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18391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18392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18393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18394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18395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18396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18397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18398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18399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18400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18401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18402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18403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18404</v>
      </c>
      <c r="C588" s="129" t="s">
        <v>93</v>
      </c>
      <c r="D588" s="130">
        <v>8706.7000000000007</v>
      </c>
      <c r="E588" s="131" t="s">
        <v>18405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18406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18407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18408</v>
      </c>
      <c r="C591" s="129" t="s">
        <v>99</v>
      </c>
      <c r="D591" s="130">
        <v>4725.3999999999996</v>
      </c>
      <c r="E591" s="131" t="s">
        <v>18405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18409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18410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18411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18412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18413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18414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18415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18416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18417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18418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18419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18420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18421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18422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18423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18424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18425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18426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18427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18428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18429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18430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18431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18432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18433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18434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18435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18436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18437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18438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18439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18440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18441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18442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18443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18444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18445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18446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18447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18448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18449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18450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18451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18452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18453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18454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18455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18456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18457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18458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18459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18460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18461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18462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18463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18464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18465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18466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18467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18468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18469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18470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18471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18472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18473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18474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18475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18476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18477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18478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18479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18480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18481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18482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18483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18484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18485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18486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18487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18488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18489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18490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18491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18492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18493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18494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18495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18496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18497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18498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18499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18500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18501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18502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18503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18504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18505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18506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18507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18508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18509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18510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18511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18512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18513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18514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18515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18516</v>
      </c>
      <c r="C699" s="129" t="s">
        <v>22</v>
      </c>
      <c r="D699" s="130">
        <v>33123.300000000003</v>
      </c>
      <c r="E699" s="131" t="s">
        <v>18517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18518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18519</v>
      </c>
      <c r="C701" s="129" t="s">
        <v>99</v>
      </c>
      <c r="D701" s="130">
        <v>2930.8</v>
      </c>
      <c r="E701" s="131" t="s">
        <v>18517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18520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18521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18522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18523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18524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18525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18526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18527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18528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18529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18530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18531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18532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18533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18534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18535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18536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18537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18538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18539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18540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18541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18542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18543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18544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18545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18546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18547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18548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18549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18550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18551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18552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18553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18554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18555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18556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18557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18558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18559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18560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18561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18562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18563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18564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18565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18566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18567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18568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18569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18570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18571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18572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18573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18574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18575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18576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18577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18578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18579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18580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18581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18582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18583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18584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18585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18586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18587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18588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18589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18590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18591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18592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18593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18594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18595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18596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18597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18598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18599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18600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18601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18602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18603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18604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18605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18606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18607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18608</v>
      </c>
      <c r="C790" s="129" t="s">
        <v>475</v>
      </c>
      <c r="D790" s="130">
        <v>83905</v>
      </c>
      <c r="E790" s="131" t="s">
        <v>18609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18610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18611</v>
      </c>
      <c r="C792" s="129" t="s">
        <v>18612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18613</v>
      </c>
      <c r="I792" s="135"/>
    </row>
    <row r="793" spans="1:9" ht="21.75" customHeight="1" x14ac:dyDescent="0.25">
      <c r="A793" s="127">
        <v>44720</v>
      </c>
      <c r="B793" s="128" t="s">
        <v>18614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18615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18616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18617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18618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18619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18620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18621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18622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18623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18624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18625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18626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18627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18628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18629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18630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18631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18632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18633</v>
      </c>
      <c r="I811" s="135"/>
    </row>
    <row r="812" spans="1:9" ht="21.75" customHeight="1" x14ac:dyDescent="0.25">
      <c r="A812" s="127">
        <v>44720</v>
      </c>
      <c r="B812" s="128" t="s">
        <v>18634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18635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18636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18637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18638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18639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18640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18641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18642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18643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18644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18645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18646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18647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18648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18649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18650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18651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18652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18653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18654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18655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18656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18657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18658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18659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18660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18661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18662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18663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18664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18665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18666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18667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18668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18669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18670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18671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18672</v>
      </c>
      <c r="I849" s="135"/>
    </row>
    <row r="850" spans="1:9" ht="21.75" customHeight="1" x14ac:dyDescent="0.25">
      <c r="A850" s="127">
        <v>44720</v>
      </c>
      <c r="B850" s="128" t="s">
        <v>18673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18674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18675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18676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18677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18678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18679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18680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18681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18682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18683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18684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18685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18686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18687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18688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18689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18690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18691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18692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18693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18694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18695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18696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18697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18698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18699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18700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18701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18702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18703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18704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18705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18706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18707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18708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18709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18710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18711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18712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18713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18714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18715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18716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18717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18718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18719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18720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18721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18722</v>
      </c>
      <c r="C899" s="129" t="s">
        <v>18723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18724</v>
      </c>
      <c r="I899" s="135"/>
    </row>
    <row r="900" spans="1:9" ht="21.75" customHeight="1" x14ac:dyDescent="0.25">
      <c r="A900" s="127">
        <v>44720</v>
      </c>
      <c r="B900" s="128" t="s">
        <v>18725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18726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18727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18728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18729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18730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18731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18732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18733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18734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18735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18736</v>
      </c>
      <c r="C911" s="129" t="s">
        <v>39</v>
      </c>
      <c r="D911" s="130">
        <v>18780</v>
      </c>
      <c r="E911" s="131" t="s">
        <v>18737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18738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18739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18740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18741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18742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18743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18744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18745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18746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18747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18748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18749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18750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18751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18752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18753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18754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18755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18756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18757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18758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18759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18760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18761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18762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18763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18764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18765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18766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18767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18768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18769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18770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18771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18772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18773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18774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18775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18776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18777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18778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18779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18780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18781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18782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18783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18784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18785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18786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18787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18788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18789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18790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18791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18792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18793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18794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18795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18796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18797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18798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18799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18800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18801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18802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18803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18804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18805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18806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18807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18808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18809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18810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18811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18812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18813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18814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18815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18816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18817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18818</v>
      </c>
      <c r="C992" s="129" t="s">
        <v>18819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18820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18821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18822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18823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18824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18825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18826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18827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18828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18829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18830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18831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18832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18833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18834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18835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18836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18837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18838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18839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18840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18841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18842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18843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18844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18845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18846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18847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18848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18849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18850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18851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18852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18853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18854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18855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18856</v>
      </c>
      <c r="C1029" s="129" t="s">
        <v>93</v>
      </c>
      <c r="D1029" s="130">
        <v>9612.6</v>
      </c>
      <c r="E1029" s="131" t="s">
        <v>18857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18858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18859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18860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18861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18862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18863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18864</v>
      </c>
      <c r="I1035" s="135"/>
    </row>
    <row r="1036" spans="1:9" ht="21.75" customHeight="1" x14ac:dyDescent="0.25">
      <c r="A1036" s="127">
        <v>44722</v>
      </c>
      <c r="B1036" s="128" t="s">
        <v>18865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18866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18867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18868</v>
      </c>
      <c r="C1039" s="129" t="s">
        <v>39</v>
      </c>
      <c r="D1039" s="130">
        <v>15047.5</v>
      </c>
      <c r="E1039" s="131" t="s">
        <v>18869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18870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18871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18872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18873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18874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18875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18876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18877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18878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18879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18880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18881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18882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18883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18884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18885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18886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18887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18888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18889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18890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18891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18892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18893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18894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18895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18896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18897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18898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18899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18900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18901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18902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18903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18904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18905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18906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18907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18908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18909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18910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18911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18912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18913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18914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18915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18916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18917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18918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18919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18920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18921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18922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18923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18924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18925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18926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18927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18928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18929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18930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18931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18932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18933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18934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18935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18936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18937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18938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18939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18940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18941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18942</v>
      </c>
      <c r="C1112" s="129" t="s">
        <v>275</v>
      </c>
      <c r="D1112" s="130">
        <v>113042.23</v>
      </c>
      <c r="E1112" s="131" t="s">
        <v>18943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18944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18945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18946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18947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18948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18949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18950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18951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18952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18953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18954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18955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18956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18957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18958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18959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18960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18961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18962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18963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18964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18965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18966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18967</v>
      </c>
      <c r="C1136" s="129" t="s">
        <v>18968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18969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18970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18971</v>
      </c>
      <c r="C1139" s="129" t="s">
        <v>475</v>
      </c>
      <c r="D1139" s="130">
        <v>97608</v>
      </c>
      <c r="E1139" s="131" t="s">
        <v>18972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18973</v>
      </c>
      <c r="C1140" s="129" t="s">
        <v>75</v>
      </c>
      <c r="D1140" s="130">
        <v>20454.400000000001</v>
      </c>
      <c r="E1140" s="131" t="s">
        <v>18974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18975</v>
      </c>
      <c r="C1141" s="129" t="s">
        <v>22</v>
      </c>
      <c r="D1141" s="130">
        <v>57636.5</v>
      </c>
      <c r="E1141" s="131" t="s">
        <v>18972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18976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18977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18978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18979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18980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18981</v>
      </c>
      <c r="C1147" s="129" t="s">
        <v>2151</v>
      </c>
      <c r="D1147" s="130">
        <v>28553.4</v>
      </c>
      <c r="E1147" s="131" t="s">
        <v>18857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18982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18983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18984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18985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18986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18987</v>
      </c>
      <c r="C1153" s="129" t="s">
        <v>93</v>
      </c>
      <c r="D1153" s="130">
        <v>19170.2</v>
      </c>
      <c r="E1153" s="131" t="s">
        <v>18988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18989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18990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18991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18992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18993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18994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18995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18996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18997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18998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18999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19000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19001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19002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19003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19004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19005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19006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19007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19008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19009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19010</v>
      </c>
      <c r="C1175" s="129" t="s">
        <v>314</v>
      </c>
      <c r="D1175" s="130">
        <v>5106.8</v>
      </c>
      <c r="E1175" s="131" t="s">
        <v>19011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19012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19013</v>
      </c>
      <c r="C1177" s="129" t="s">
        <v>43</v>
      </c>
      <c r="D1177" s="130">
        <v>27855.599999999999</v>
      </c>
      <c r="E1177" s="131" t="s">
        <v>19014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19015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19016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19017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19018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19019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19020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19021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19022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19023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19024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19025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19026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19027</v>
      </c>
      <c r="C1190" s="129" t="s">
        <v>19028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19029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19030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19031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19032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19033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19034</v>
      </c>
      <c r="C1196" s="129" t="s">
        <v>19035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19036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19037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19038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19039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19040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19041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19042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19043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19044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19045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19046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19047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19048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19049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19050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19051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19052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19053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19054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19055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19056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19057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19058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19059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19060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19061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19062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19063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19064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19065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19066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19067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19068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19069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19070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19071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19072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19073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19074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19075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19076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19077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19078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19079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19080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19081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19082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19083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19084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19085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19086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19087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19088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19089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19090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19091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19092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19093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19094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19095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19096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19097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19098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19099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19100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19101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19102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19103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19104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19105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19106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19107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19108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19109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19110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19111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19112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19113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19114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19115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19116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19117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19118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19119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19120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19121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19122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19123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19124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19125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19126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19127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19128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19129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19130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19131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19132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19133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19134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19135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19136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19137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19138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19139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19140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19141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19142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19143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19144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19145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19146</v>
      </c>
      <c r="C1307" s="129" t="s">
        <v>18364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19147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19148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19149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19150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19151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19152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19153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19154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19155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19156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19157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19158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19159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19160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19161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19162</v>
      </c>
      <c r="C1323" s="129" t="s">
        <v>18377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19163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19164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19165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19166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19167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19168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19169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19170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19171</v>
      </c>
      <c r="C1332" s="129" t="s">
        <v>475</v>
      </c>
      <c r="D1332" s="130">
        <v>153222</v>
      </c>
      <c r="E1332" s="131" t="s">
        <v>19172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19173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19174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19175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19176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19177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19178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19179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19180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19181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47.25" x14ac:dyDescent="0.25">
      <c r="A1342" s="127">
        <v>44725</v>
      </c>
      <c r="B1342" s="128" t="s">
        <v>19182</v>
      </c>
      <c r="C1342" s="129" t="s">
        <v>39</v>
      </c>
      <c r="D1342" s="130">
        <v>25835.5</v>
      </c>
      <c r="E1342" s="131" t="s">
        <v>21268</v>
      </c>
      <c r="F1342" s="132">
        <f>5835+5000+4000+5000</f>
        <v>19835</v>
      </c>
      <c r="G1342" s="133">
        <f>Tabla147[[#This Row],[Importe]]-Tabla147[[#This Row],[Pagado]]</f>
        <v>6000.5</v>
      </c>
      <c r="H1342" s="134" t="s">
        <v>1695</v>
      </c>
      <c r="I1342" s="135"/>
    </row>
    <row r="1343" spans="1:9" ht="21.75" customHeight="1" x14ac:dyDescent="0.25">
      <c r="A1343" s="127">
        <v>44725</v>
      </c>
      <c r="B1343" s="128" t="s">
        <v>19183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19184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19185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19186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19187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19188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19189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19190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19191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19192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19193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19194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19195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19196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19197</v>
      </c>
      <c r="C1357" s="129" t="s">
        <v>22</v>
      </c>
      <c r="D1357" s="130">
        <v>51933</v>
      </c>
      <c r="E1357" s="131" t="s">
        <v>19198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19199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19200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19201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19202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19203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19204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19205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19206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19207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19208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19209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19210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19211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19212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19213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19214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19215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19216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19217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19218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19219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19220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19221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19222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19223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19224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19225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19226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19227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19228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19229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19230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19231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19232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19233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19234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19235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19236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19237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19238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19239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19240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19241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19242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19243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19244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19245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19246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19247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19248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19249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19250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19251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19252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19253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19254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19255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19256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19257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19258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19259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19260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19261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19262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19263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19264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19265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19266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19267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19268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19269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19270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19271</v>
      </c>
      <c r="C1430" s="129" t="s">
        <v>19272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19273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19274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19275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19276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19277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19278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19279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19280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19281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19282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19283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19284</v>
      </c>
      <c r="C1442" s="129" t="s">
        <v>10840</v>
      </c>
      <c r="D1442" s="130">
        <v>30594.1</v>
      </c>
      <c r="E1442" s="131" t="s">
        <v>19285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19286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19287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19288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19289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19290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19291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19292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19293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19294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19295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19296</v>
      </c>
      <c r="C1453" s="129" t="s">
        <v>99</v>
      </c>
      <c r="D1453" s="130">
        <v>5533.2</v>
      </c>
      <c r="E1453" s="131" t="s">
        <v>19297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19298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19299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19300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19301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19302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19303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19304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19305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19306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19307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19308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19309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19310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19311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19312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19313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19314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19315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19316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19317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19318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19319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19320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19321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19322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19323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19324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19325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19326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19327</v>
      </c>
      <c r="C1483" s="129" t="s">
        <v>19328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19329</v>
      </c>
      <c r="I1483" s="135"/>
    </row>
    <row r="1484" spans="1:9" ht="21.75" customHeight="1" x14ac:dyDescent="0.25">
      <c r="A1484" s="127">
        <v>44726</v>
      </c>
      <c r="B1484" s="128" t="s">
        <v>19330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19331</v>
      </c>
      <c r="I1484" s="135"/>
    </row>
    <row r="1485" spans="1:9" ht="21.75" customHeight="1" x14ac:dyDescent="0.25">
      <c r="A1485" s="127">
        <v>44726</v>
      </c>
      <c r="B1485" s="128" t="s">
        <v>19332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19333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19334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19335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19336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19337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19338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19339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19340</v>
      </c>
      <c r="C1493" s="129" t="s">
        <v>11033</v>
      </c>
      <c r="D1493" s="130">
        <v>3401.8</v>
      </c>
      <c r="E1493" s="131" t="s">
        <v>19341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19342</v>
      </c>
      <c r="C1494" s="129" t="s">
        <v>19343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19344</v>
      </c>
      <c r="I1494" s="135"/>
    </row>
    <row r="1495" spans="1:9" ht="21.75" customHeight="1" x14ac:dyDescent="0.25">
      <c r="A1495" s="127">
        <v>44726</v>
      </c>
      <c r="B1495" s="128" t="s">
        <v>19345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19346</v>
      </c>
      <c r="C1496" s="129" t="s">
        <v>19347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19348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19349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19350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19351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19352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19353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19354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19355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19356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19357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19358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19359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19360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19361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19362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19363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19364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19365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19366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19367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19368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19369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19370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19371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19372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19373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19374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19375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19376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19377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19378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19379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19380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19381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19382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19383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19384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19385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19386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19387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19388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19389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19390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19391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19392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19393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19394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19395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19396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19397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19398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19399</v>
      </c>
      <c r="C1548" s="129" t="s">
        <v>5620</v>
      </c>
      <c r="D1548" s="130">
        <v>33316.800000000003</v>
      </c>
      <c r="E1548" s="131" t="s">
        <v>4813</v>
      </c>
      <c r="F1548" s="132">
        <v>0</v>
      </c>
      <c r="G1548" s="133">
        <f>Tabla147[[#This Row],[Importe]]-Tabla147[[#This Row],[Pagado]]</f>
        <v>33316.800000000003</v>
      </c>
      <c r="H1548" s="134" t="s">
        <v>4814</v>
      </c>
      <c r="I1548" s="135"/>
    </row>
    <row r="1549" spans="1:9" ht="21.75" customHeight="1" x14ac:dyDescent="0.25">
      <c r="A1549" s="127">
        <v>44726</v>
      </c>
      <c r="B1549" s="128" t="s">
        <v>19400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19401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19402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19403</v>
      </c>
      <c r="C1552" s="129" t="s">
        <v>19404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19405</v>
      </c>
      <c r="I1552" s="135"/>
    </row>
    <row r="1553" spans="1:9" ht="21.75" customHeight="1" x14ac:dyDescent="0.25">
      <c r="A1553" s="127">
        <v>44726</v>
      </c>
      <c r="B1553" s="128" t="s">
        <v>19406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19407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19408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19409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19410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19411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19412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19413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19414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19415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19416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19417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19418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19419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19420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19421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19422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19423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19424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19425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19426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19427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19428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19429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19430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19431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19432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19433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19434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19435</v>
      </c>
      <c r="C1582" s="129" t="s">
        <v>99</v>
      </c>
      <c r="D1582" s="130">
        <v>3367.4</v>
      </c>
      <c r="E1582" s="131" t="s">
        <v>19436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19437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19438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19439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19440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19441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19442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19443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19444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19445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19446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19447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19448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19449</v>
      </c>
      <c r="C1595" s="129" t="s">
        <v>19450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19451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19452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19453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19454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19455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19456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19457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19458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19459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19460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19461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19462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19463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19464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19465</v>
      </c>
      <c r="C1610" s="129" t="s">
        <v>27</v>
      </c>
      <c r="D1610" s="130">
        <v>1659.8</v>
      </c>
      <c r="E1610" s="131" t="s">
        <v>19466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19467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19468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19469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19470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19471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19472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19473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19474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19475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19476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19477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19478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19479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19480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19481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19482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19483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19484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19485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19486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19487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19488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19489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19490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19491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19492</v>
      </c>
      <c r="C1636" s="129" t="s">
        <v>555</v>
      </c>
      <c r="D1636" s="130">
        <v>43450.16</v>
      </c>
      <c r="E1636" s="131" t="s">
        <v>19493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19494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19495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19496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19497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19498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19499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19500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19501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19502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19503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19504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19505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19506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19507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19508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19509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19510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19511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19512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19513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19514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19515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19516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19517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19518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19519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19520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19521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19522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19523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19524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19525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19526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19527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19528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19529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19530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19531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19532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19533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19534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19535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19536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19537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19538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19539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19540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19541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19542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19543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19544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19545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19546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19547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19548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19549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19550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19551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19552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19553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19554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19555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19556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19557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19558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19559</v>
      </c>
      <c r="C1702" s="129" t="s">
        <v>93</v>
      </c>
      <c r="D1702" s="130">
        <v>9582.5</v>
      </c>
      <c r="E1702" s="131" t="s">
        <v>19560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19561</v>
      </c>
      <c r="C1703" s="129" t="s">
        <v>99</v>
      </c>
      <c r="D1703" s="130">
        <v>7840.7</v>
      </c>
      <c r="E1703" s="131" t="s">
        <v>19560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19562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19563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19564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19565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19566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19567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19568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19569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19570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19571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19572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19573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19574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19575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19576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19577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19578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19579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19580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19581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19582</v>
      </c>
      <c r="C1724" s="129" t="s">
        <v>19583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19584</v>
      </c>
      <c r="I1724" s="135"/>
    </row>
    <row r="1725" spans="1:9" ht="21.75" customHeight="1" x14ac:dyDescent="0.25">
      <c r="A1725" s="127">
        <v>44728</v>
      </c>
      <c r="B1725" s="128" t="s">
        <v>19585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19586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19587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19588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19589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19590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19591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19592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19593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19594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19595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19596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19597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19598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19599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19600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19601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19602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19603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19604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19605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19606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19607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19608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19609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19610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19611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19612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19613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19614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19615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19616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19617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19618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19619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19620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19621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19622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19623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19624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19625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19626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19627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19628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19629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19630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19631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19632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19633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19634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19635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19636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19637</v>
      </c>
      <c r="C1777" s="129" t="s">
        <v>19638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19639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19640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19641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19642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19643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19644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19645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19646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19647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19648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19649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19650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19651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19652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19653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19654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19655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19656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19657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19658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19659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19660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19661</v>
      </c>
      <c r="I1799" s="135"/>
    </row>
    <row r="1800" spans="1:9" ht="21.75" customHeight="1" x14ac:dyDescent="0.25">
      <c r="A1800" s="127">
        <v>44728</v>
      </c>
      <c r="B1800" s="128" t="s">
        <v>19662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19663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19664</v>
      </c>
      <c r="C1802" s="129" t="s">
        <v>22</v>
      </c>
      <c r="D1802" s="130">
        <v>76278.600000000006</v>
      </c>
      <c r="E1802" s="131" t="s">
        <v>19665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19666</v>
      </c>
      <c r="C1803" s="129" t="s">
        <v>475</v>
      </c>
      <c r="D1803" s="130">
        <v>66296.600000000006</v>
      </c>
      <c r="E1803" s="131" t="s">
        <v>19665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19667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19668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19669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19670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19671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19672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19673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19674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19675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19676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19677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19678</v>
      </c>
      <c r="C1815" s="129" t="s">
        <v>93</v>
      </c>
      <c r="D1815" s="130">
        <v>10608.4</v>
      </c>
      <c r="E1815" s="131" t="s">
        <v>19679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19680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19681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19682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19683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19684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19685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19686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19687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19688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19689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19690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19691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19692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19693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19694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19695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19696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19697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19698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19699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19700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19701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19702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19703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19704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19705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19706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19707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19708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19709</v>
      </c>
      <c r="I1844" s="135"/>
    </row>
    <row r="1845" spans="1:9" ht="21.75" customHeight="1" x14ac:dyDescent="0.25">
      <c r="A1845" s="127">
        <v>44729</v>
      </c>
      <c r="B1845" s="128" t="s">
        <v>19710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19711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19712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19713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19714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19715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19716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19717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19718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19719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19720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19721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19722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19723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19724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19725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19726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19727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19728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19729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19730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19731</v>
      </c>
      <c r="C1866" s="129" t="s">
        <v>670</v>
      </c>
      <c r="D1866" s="130">
        <v>7010.7</v>
      </c>
      <c r="E1866" s="131" t="s">
        <v>19560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19732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19733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19734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19735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19736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19737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19738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19739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19740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19741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19742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19743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19744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19745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19746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19747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19748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19749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19750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19751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19752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19753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19754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19755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19756</v>
      </c>
      <c r="C1891" s="129" t="s">
        <v>275</v>
      </c>
      <c r="D1891" s="130">
        <v>135797.85</v>
      </c>
      <c r="E1891" s="131" t="s">
        <v>21260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19757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19758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19759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19760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19761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19762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19763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19764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19765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19766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19767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19768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19769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19770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19771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19772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19773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19774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19775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19776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19777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19778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19779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19780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19781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19782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19783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19784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19785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19786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19787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19788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19789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19790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19791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19792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19793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19794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19795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19796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19797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19798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19799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19800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19801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19802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19803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19804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19805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19806</v>
      </c>
      <c r="C1941" s="129" t="s">
        <v>19638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19807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19808</v>
      </c>
      <c r="C1943" s="129" t="s">
        <v>475</v>
      </c>
      <c r="D1943" s="130">
        <v>93961</v>
      </c>
      <c r="E1943" s="131" t="s">
        <v>19809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19810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19811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19812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19813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19814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19815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19816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19817</v>
      </c>
      <c r="C1951" s="129" t="s">
        <v>99</v>
      </c>
      <c r="D1951" s="130">
        <v>15547</v>
      </c>
      <c r="E1951" s="131" t="s">
        <v>19818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19819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19820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19821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19822</v>
      </c>
      <c r="C1955" s="129" t="s">
        <v>18046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19823</v>
      </c>
      <c r="I1955" s="135"/>
    </row>
    <row r="1956" spans="1:9" ht="21.75" customHeight="1" x14ac:dyDescent="0.25">
      <c r="A1956" s="127">
        <v>44730</v>
      </c>
      <c r="B1956" s="128" t="s">
        <v>19824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19825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19826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19827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19828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19829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19830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19831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19832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19833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19834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19835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19836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19837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19838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19839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19840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19841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19842</v>
      </c>
      <c r="C1974" s="129" t="s">
        <v>22</v>
      </c>
      <c r="D1974" s="130">
        <v>70787.100000000006</v>
      </c>
      <c r="E1974" s="131" t="s">
        <v>19809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19843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19844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19845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19846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19847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19848</v>
      </c>
      <c r="C1980" s="129" t="s">
        <v>19849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19850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19851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19852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19853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19854</v>
      </c>
      <c r="C1985" s="129" t="s">
        <v>75</v>
      </c>
      <c r="D1985" s="130">
        <v>20583.599999999999</v>
      </c>
      <c r="E1985" s="131" t="s">
        <v>19665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19855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19856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19857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19858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19859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19860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19861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19862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19863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19864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19865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19866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19867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19868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19869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19870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19871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19872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19873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19874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19875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19876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19877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19878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19879</v>
      </c>
      <c r="C2010" s="129" t="s">
        <v>19880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19881</v>
      </c>
      <c r="I2010" s="135"/>
    </row>
    <row r="2011" spans="1:9" ht="21.75" customHeight="1" x14ac:dyDescent="0.25">
      <c r="A2011" s="127">
        <v>44730</v>
      </c>
      <c r="B2011" s="128" t="s">
        <v>19882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19883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19884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19885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19886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19887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19888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19889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19890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19891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19892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19893</v>
      </c>
      <c r="C2022" s="129" t="s">
        <v>9780</v>
      </c>
      <c r="D2022" s="130">
        <v>18603.599999999999</v>
      </c>
      <c r="E2022" s="131" t="s">
        <v>4813</v>
      </c>
      <c r="F2022" s="132">
        <v>0</v>
      </c>
      <c r="G2022" s="133">
        <f>Tabla147[[#This Row],[Importe]]-Tabla147[[#This Row],[Pagado]]</f>
        <v>18603.599999999999</v>
      </c>
      <c r="H2022" s="134" t="s">
        <v>4814</v>
      </c>
      <c r="I2022" s="135"/>
    </row>
    <row r="2023" spans="1:9" ht="21.75" customHeight="1" x14ac:dyDescent="0.25">
      <c r="A2023" s="127">
        <v>44730</v>
      </c>
      <c r="B2023" s="128" t="s">
        <v>19894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19895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19896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19897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19898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19899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19900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19901</v>
      </c>
      <c r="I2029" s="135"/>
    </row>
    <row r="2030" spans="1:9" ht="21.75" customHeight="1" x14ac:dyDescent="0.25">
      <c r="A2030" s="127">
        <v>44730</v>
      </c>
      <c r="B2030" s="128" t="s">
        <v>19902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19903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19904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19905</v>
      </c>
      <c r="I2032" s="135"/>
    </row>
    <row r="2033" spans="1:9" ht="21.75" customHeight="1" x14ac:dyDescent="0.25">
      <c r="A2033" s="127">
        <v>44730</v>
      </c>
      <c r="B2033" s="128" t="s">
        <v>19906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19907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19908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19909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19910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19911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19912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19913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19914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19915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19916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19917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19918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19919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19920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19921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19922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19923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19924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19925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19926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19927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19928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19929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19930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19931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19932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19933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19934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19935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19936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19937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19938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19939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19940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19941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19942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19943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19944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19945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19946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19947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19948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19949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19950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19951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19952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19953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19954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19955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19956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19957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19958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19959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19960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19961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19962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19963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19964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19965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19966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19967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19968</v>
      </c>
      <c r="C2095" s="129" t="s">
        <v>475</v>
      </c>
      <c r="D2095" s="130">
        <v>53003.8</v>
      </c>
      <c r="E2095" s="131" t="s">
        <v>19285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19969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19970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19971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19972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19973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19974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19975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19976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19977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19978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19979</v>
      </c>
      <c r="C2106" s="129" t="s">
        <v>19980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19981</v>
      </c>
      <c r="I2106" s="135"/>
    </row>
    <row r="2107" spans="1:9" ht="21.75" customHeight="1" x14ac:dyDescent="0.25">
      <c r="A2107" s="127">
        <v>44731</v>
      </c>
      <c r="B2107" s="128" t="s">
        <v>19982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19983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19984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19985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19986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19987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19988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19989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19990</v>
      </c>
      <c r="I2114" s="135"/>
    </row>
    <row r="2115" spans="1:9" ht="21.75" customHeight="1" x14ac:dyDescent="0.25">
      <c r="A2115" s="127">
        <v>44731</v>
      </c>
      <c r="B2115" s="128" t="s">
        <v>19991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19992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19993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19994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19995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19996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19997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19998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19999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20000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20001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20002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20003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20004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20005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20006</v>
      </c>
      <c r="C2130" s="129" t="s">
        <v>67</v>
      </c>
      <c r="D2130" s="130">
        <v>3345.6</v>
      </c>
      <c r="E2130" s="131" t="s">
        <v>19809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20007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20008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20009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20010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20011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20012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20013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20014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20015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20016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20017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20018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20019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20020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20021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20022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20023</v>
      </c>
      <c r="C2147" s="129" t="s">
        <v>475</v>
      </c>
      <c r="D2147" s="130">
        <v>138991.6</v>
      </c>
      <c r="E2147" s="131" t="s">
        <v>20024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20025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20026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20027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20028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20029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20030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20031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20032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20033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20034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20035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20036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20037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20038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20039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20040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20041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20042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20043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20044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20045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20046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20047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20048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20049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20050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20051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20052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20053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20054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20055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20056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20057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20058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20059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20060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20061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20062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20063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20064</v>
      </c>
      <c r="I2186" s="135"/>
    </row>
    <row r="2187" spans="1:9" ht="21.75" customHeight="1" x14ac:dyDescent="0.25">
      <c r="A2187" s="127">
        <v>44732</v>
      </c>
      <c r="B2187" s="128" t="s">
        <v>20065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20066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20067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20068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20069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20070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20071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20072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20073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20074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20075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20076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20077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20078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20079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20080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20081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20082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20083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20084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20085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20086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20087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20088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20089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20090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20091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20092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20093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20094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20095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20096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20097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20098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20099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20100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20101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20102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20103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20104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20105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20106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20107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20108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20109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20110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20111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20112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20113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20114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20115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20116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20117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20118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20119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20120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20121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20122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20123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20124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20125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20126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20127</v>
      </c>
      <c r="C2249" s="129" t="s">
        <v>275</v>
      </c>
      <c r="D2249" s="130">
        <v>113629.2</v>
      </c>
      <c r="E2249" s="131" t="s">
        <v>21262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20128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20129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20130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20131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20132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20133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20134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20135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20136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20137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20138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20139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20140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20141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20142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20143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20144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20145</v>
      </c>
      <c r="C2267" s="129" t="s">
        <v>20146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20147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20148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20149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20150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20151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20152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20153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20154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20155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20156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20157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20158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20159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20160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20161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20162</v>
      </c>
      <c r="C2283" s="129" t="s">
        <v>114</v>
      </c>
      <c r="D2283" s="130">
        <v>11111.5</v>
      </c>
      <c r="E2283" s="131" t="s">
        <v>20024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20163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20164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20165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20166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20167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20168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20169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20170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20171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20172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20173</v>
      </c>
      <c r="I2293" s="135"/>
    </row>
    <row r="2294" spans="1:9" ht="21.75" customHeight="1" x14ac:dyDescent="0.25">
      <c r="A2294" s="127">
        <v>44733</v>
      </c>
      <c r="B2294" s="128" t="s">
        <v>20174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20175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20176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20177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20178</v>
      </c>
      <c r="I2297" s="135"/>
    </row>
    <row r="2298" spans="1:9" ht="21.75" customHeight="1" x14ac:dyDescent="0.25">
      <c r="A2298" s="127">
        <v>44733</v>
      </c>
      <c r="B2298" s="128" t="s">
        <v>20179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20180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20181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20182</v>
      </c>
      <c r="C2301" s="129" t="s">
        <v>20183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20184</v>
      </c>
      <c r="I2301" s="135"/>
    </row>
    <row r="2302" spans="1:9" ht="21.75" customHeight="1" x14ac:dyDescent="0.25">
      <c r="A2302" s="127">
        <v>44733</v>
      </c>
      <c r="B2302" s="128" t="s">
        <v>20185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20186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20187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20188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20189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20190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20191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20192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20193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20194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20195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20196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20197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20198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20199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20200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20201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20202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20203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20204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20205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20206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20207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20208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20209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20210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20211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20212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20213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20214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20215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20216</v>
      </c>
      <c r="C2333" s="129" t="s">
        <v>216</v>
      </c>
      <c r="D2333" s="130">
        <v>1836</v>
      </c>
      <c r="E2333" s="131" t="s">
        <v>20217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20218</v>
      </c>
      <c r="C2334" s="129" t="s">
        <v>31</v>
      </c>
      <c r="D2334" s="130">
        <v>590.4</v>
      </c>
      <c r="E2334" s="131" t="s">
        <v>20217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20219</v>
      </c>
      <c r="C2335" s="129" t="s">
        <v>51</v>
      </c>
      <c r="D2335" s="130">
        <v>1198.8</v>
      </c>
      <c r="E2335" s="131" t="s">
        <v>20217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20220</v>
      </c>
      <c r="C2336" s="129" t="s">
        <v>35</v>
      </c>
      <c r="D2336" s="130">
        <v>235.6</v>
      </c>
      <c r="E2336" s="131" t="s">
        <v>20217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20221</v>
      </c>
      <c r="C2337" s="129" t="s">
        <v>62</v>
      </c>
      <c r="D2337" s="130">
        <v>4073.4</v>
      </c>
      <c r="E2337" s="131" t="s">
        <v>20217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20222</v>
      </c>
      <c r="C2338" s="129" t="s">
        <v>24</v>
      </c>
      <c r="D2338" s="130">
        <v>4899.6000000000004</v>
      </c>
      <c r="E2338" s="131" t="s">
        <v>20217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20223</v>
      </c>
      <c r="C2339" s="129" t="s">
        <v>53</v>
      </c>
      <c r="D2339" s="130">
        <v>2978.2</v>
      </c>
      <c r="E2339" s="131" t="s">
        <v>20217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20224</v>
      </c>
      <c r="C2340" s="129" t="s">
        <v>15039</v>
      </c>
      <c r="D2340" s="130">
        <v>1187.5</v>
      </c>
      <c r="E2340" s="131" t="s">
        <v>20217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20225</v>
      </c>
      <c r="C2341" s="129" t="s">
        <v>31</v>
      </c>
      <c r="D2341" s="130">
        <v>1670.4</v>
      </c>
      <c r="E2341" s="131" t="s">
        <v>20217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20226</v>
      </c>
      <c r="C2342" s="129" t="s">
        <v>698</v>
      </c>
      <c r="D2342" s="130">
        <v>6729.3</v>
      </c>
      <c r="E2342" s="131" t="s">
        <v>20217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20227</v>
      </c>
      <c r="C2343" s="129" t="s">
        <v>419</v>
      </c>
      <c r="D2343" s="130">
        <v>12871.8</v>
      </c>
      <c r="E2343" s="131" t="s">
        <v>20217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20228</v>
      </c>
      <c r="C2344" s="129" t="s">
        <v>233</v>
      </c>
      <c r="D2344" s="130">
        <v>5197.6000000000004</v>
      </c>
      <c r="E2344" s="131" t="s">
        <v>20217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20229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20230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20231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20232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20233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20234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20235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20236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20237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20238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20239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20240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20241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20242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20243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20244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20245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20246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20247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20248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20249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20250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20251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20252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20253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20254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20255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20256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20257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20258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20259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20260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20261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20262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20263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20264</v>
      </c>
      <c r="C2380" s="129" t="s">
        <v>475</v>
      </c>
      <c r="D2380" s="130">
        <v>47758.6</v>
      </c>
      <c r="E2380" s="131" t="s">
        <v>20265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20266</v>
      </c>
      <c r="C2381" s="129" t="s">
        <v>99</v>
      </c>
      <c r="D2381" s="130">
        <v>3080.6</v>
      </c>
      <c r="E2381" s="131" t="s">
        <v>20265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20267</v>
      </c>
      <c r="C2382" s="129" t="s">
        <v>97</v>
      </c>
      <c r="D2382" s="130">
        <v>5082</v>
      </c>
      <c r="E2382" s="131" t="s">
        <v>20268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20269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20270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20271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20272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20273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20274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20275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20276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20277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20278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20279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20280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20281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20282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20283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20284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20285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20286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20287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20288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20289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20290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20291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20292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20293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20294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20295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20296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20297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20298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20299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20300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20301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20302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20303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20304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20305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20306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20307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20308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20309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20310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20311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20312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20313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20314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20315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20316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20317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20318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20319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20320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20321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20322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20323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20324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20325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20326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20327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20328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20329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20330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20331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20332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20333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20334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20335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20336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20337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20338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20339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20340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20341</v>
      </c>
      <c r="C2455" s="129" t="s">
        <v>20342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20343</v>
      </c>
      <c r="I2455" s="135"/>
    </row>
    <row r="2456" spans="1:9" ht="21.75" customHeight="1" x14ac:dyDescent="0.25">
      <c r="A2456" s="127">
        <v>44734</v>
      </c>
      <c r="B2456" s="128" t="s">
        <v>20344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20345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20346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20347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20348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20349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20350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20351</v>
      </c>
      <c r="C2463" s="129" t="s">
        <v>20342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20352</v>
      </c>
      <c r="I2463" s="135"/>
    </row>
    <row r="2464" spans="1:9" ht="21.75" customHeight="1" x14ac:dyDescent="0.25">
      <c r="A2464" s="127">
        <v>44734</v>
      </c>
      <c r="B2464" s="128" t="s">
        <v>20353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20354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20355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20356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20357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20358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20359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20360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20361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20362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20363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20364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20365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20366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20367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20368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20369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20370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20371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20372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20373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20374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20375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20376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20377</v>
      </c>
      <c r="C2488" s="129" t="s">
        <v>475</v>
      </c>
      <c r="D2488" s="130">
        <v>79112</v>
      </c>
      <c r="E2488" s="131" t="s">
        <v>20378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20379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20380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20381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20382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20383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20384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20385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20386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20387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20388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20389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20390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20391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20392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20393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20394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20395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20396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20397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20398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20399</v>
      </c>
      <c r="C2509" s="129" t="s">
        <v>22</v>
      </c>
      <c r="D2509" s="130">
        <v>51210</v>
      </c>
      <c r="E2509" s="131" t="s">
        <v>20378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20400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20401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20402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20403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20404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20405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20406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20407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20408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20409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20410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20411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20412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20413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20414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20415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20416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20417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20418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20419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20420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20421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20422</v>
      </c>
      <c r="C2532" s="129" t="s">
        <v>20423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20424</v>
      </c>
      <c r="I2532" s="135"/>
    </row>
    <row r="2533" spans="1:9" ht="21.75" customHeight="1" x14ac:dyDescent="0.25">
      <c r="A2533" s="127">
        <v>44735</v>
      </c>
      <c r="B2533" s="128" t="s">
        <v>20425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20426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20427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20428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20429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20430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20431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20432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20433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20434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20435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20436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20437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20438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20439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20440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20441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20442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20443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20444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20445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20446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20447</v>
      </c>
      <c r="C2555" s="129" t="s">
        <v>67</v>
      </c>
      <c r="D2555" s="130">
        <v>1840.3</v>
      </c>
      <c r="E2555" s="131" t="s">
        <v>20448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20449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20450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20451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20452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20453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20454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20455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20456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20457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20458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20459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20460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20461</v>
      </c>
      <c r="I2567" s="135"/>
    </row>
    <row r="2568" spans="1:9" ht="21.75" customHeight="1" x14ac:dyDescent="0.25">
      <c r="A2568" s="127">
        <v>44735</v>
      </c>
      <c r="B2568" s="128" t="s">
        <v>20462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20463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20464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20465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20466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20467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20468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20469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20470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20471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20472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20473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20474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20475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20476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20477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20478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20479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20480</v>
      </c>
      <c r="C2586" s="129" t="s">
        <v>275</v>
      </c>
      <c r="D2586" s="130">
        <v>58357.2</v>
      </c>
      <c r="E2586" s="131" t="s">
        <v>21264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20481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20482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20483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20484</v>
      </c>
      <c r="C2590" s="129" t="s">
        <v>670</v>
      </c>
      <c r="D2590" s="130">
        <v>4366</v>
      </c>
      <c r="E2590" s="131" t="s">
        <v>20485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20486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20487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20488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20489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20490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20491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20492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20493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20494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20495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20496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20497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20498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20499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20500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20501</v>
      </c>
      <c r="C2606" s="129" t="s">
        <v>475</v>
      </c>
      <c r="D2606" s="130">
        <v>67006.8</v>
      </c>
      <c r="E2606" s="131" t="s">
        <v>20502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20503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20504</v>
      </c>
      <c r="C2608" s="129" t="s">
        <v>111</v>
      </c>
      <c r="D2608" s="130">
        <v>5758.4</v>
      </c>
      <c r="E2608" s="131" t="s">
        <v>20505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20506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20507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20508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20509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20510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20511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20512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20513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20514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20515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20516</v>
      </c>
      <c r="C2619" s="129" t="s">
        <v>22</v>
      </c>
      <c r="D2619" s="130">
        <v>78684.600000000006</v>
      </c>
      <c r="E2619" s="131" t="s">
        <v>20502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20517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20518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20519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20520</v>
      </c>
      <c r="C2623" s="129" t="s">
        <v>93</v>
      </c>
      <c r="D2623" s="130">
        <v>10473.4</v>
      </c>
      <c r="E2623" s="131" t="s">
        <v>20521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20522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20523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20524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20525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20526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20527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20528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20529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20530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20531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20532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20533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20534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20535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20536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20537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20538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20539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20540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20541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20542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20543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20544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20545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20546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20547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20548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20549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20550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20551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20552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20553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20554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20555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20556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20557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20558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20559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20560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20561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20562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20563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20564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20565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20566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20567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20568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20569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20570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20571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20572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20573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20574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20575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20576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20577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20578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20579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20580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20581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20582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20583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20584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20585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20586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20587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20588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20589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20590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20591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20592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20593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20594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20595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20596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20597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20598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20599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20600</v>
      </c>
      <c r="C2702" s="129" t="s">
        <v>19638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20601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20602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20603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20604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20605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20606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20607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20608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20609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20610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20611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20612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20613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20614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20615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20616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20617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20618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20619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20620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20621</v>
      </c>
      <c r="C2723" s="129" t="s">
        <v>75</v>
      </c>
      <c r="D2723" s="130">
        <v>24350.400000000001</v>
      </c>
      <c r="E2723" s="131" t="s">
        <v>20502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20622</v>
      </c>
      <c r="C2724" s="129" t="s">
        <v>475</v>
      </c>
      <c r="D2724" s="130">
        <v>72802.8</v>
      </c>
      <c r="E2724" s="131" t="s">
        <v>20623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20624</v>
      </c>
      <c r="C2725" s="129" t="s">
        <v>22</v>
      </c>
      <c r="D2725" s="130">
        <v>82714.8</v>
      </c>
      <c r="E2725" s="131" t="s">
        <v>20623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20625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20626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20627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20628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20629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20630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20631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20632</v>
      </c>
      <c r="C2733" s="129" t="s">
        <v>93</v>
      </c>
      <c r="D2733" s="130">
        <v>20857.7</v>
      </c>
      <c r="E2733" s="131" t="s">
        <v>20633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20634</v>
      </c>
      <c r="C2734" s="129" t="s">
        <v>116</v>
      </c>
      <c r="D2734" s="130">
        <v>2777.6</v>
      </c>
      <c r="E2734" s="131" t="s">
        <v>20635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20636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20637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20638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20639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20640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20641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20642</v>
      </c>
      <c r="C2741" s="129" t="s">
        <v>60</v>
      </c>
      <c r="D2741" s="130">
        <v>9994</v>
      </c>
      <c r="E2741" s="131" t="s">
        <v>21265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20643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20644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20645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20646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20647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20648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20649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20650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20651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20652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20653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20654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20655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20656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20657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20658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20659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20660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20661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20662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20663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20664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20665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20666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20667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20668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20669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20670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20671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20672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20673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20674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20675</v>
      </c>
      <c r="C2774" s="129" t="s">
        <v>20676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20677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20678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20679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20680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20681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20682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20683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20684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20685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20686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20687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20688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20689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20690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20691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20692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20693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20694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20695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20696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20697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20698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20699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20700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20701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20702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20703</v>
      </c>
      <c r="C2801" s="129" t="s">
        <v>20704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20705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20706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20707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20708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20709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20710</v>
      </c>
      <c r="C2807" s="129" t="s">
        <v>20711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20712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20713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20714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20715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20716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20717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20718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20719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20720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20721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20722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20723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20724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20725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20726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20727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20728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20729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20730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20731</v>
      </c>
      <c r="C2827" s="129" t="s">
        <v>20732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20733</v>
      </c>
      <c r="I2827" s="135"/>
    </row>
    <row r="2828" spans="1:9" ht="21.75" customHeight="1" x14ac:dyDescent="0.25">
      <c r="A2828" s="127">
        <v>44737</v>
      </c>
      <c r="B2828" s="128" t="s">
        <v>20734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20735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20736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20737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20738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20739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20740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20741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20742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20743</v>
      </c>
      <c r="C2837" s="129" t="s">
        <v>20744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20745</v>
      </c>
      <c r="I2837" s="135"/>
    </row>
    <row r="2838" spans="1:9" ht="21.75" customHeight="1" x14ac:dyDescent="0.25">
      <c r="A2838" s="127">
        <v>44737</v>
      </c>
      <c r="B2838" s="128" t="s">
        <v>20746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20747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20748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20749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20750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20751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20752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20753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20754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20755</v>
      </c>
      <c r="C2847" s="129" t="s">
        <v>475</v>
      </c>
      <c r="D2847" s="130">
        <v>33938.1</v>
      </c>
      <c r="E2847" s="131" t="s">
        <v>20756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20757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20758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20759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20760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20761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20762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20763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20764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20765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20766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20767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20768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20769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20770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20771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20772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20773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20774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20775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20776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20777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20778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20779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20780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20781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20782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20783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20784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20785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20786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20787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20788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20789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20790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20791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20792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20793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20794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20795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20796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20797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20798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20799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20800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20801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20802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20803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20804</v>
      </c>
      <c r="C2895" s="129" t="s">
        <v>475</v>
      </c>
      <c r="D2895" s="130">
        <v>141120</v>
      </c>
      <c r="E2895" s="131" t="s">
        <v>20805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20806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20807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20808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20809</v>
      </c>
      <c r="C2899" s="129" t="s">
        <v>1650</v>
      </c>
      <c r="D2899" s="130">
        <v>8642.7999999999993</v>
      </c>
      <c r="E2899" s="131" t="s">
        <v>20805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20810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20811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20812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20813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20814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20815</v>
      </c>
      <c r="C2905" s="129" t="s">
        <v>93</v>
      </c>
      <c r="D2905" s="130">
        <v>9425.7999999999993</v>
      </c>
      <c r="E2905" s="131" t="s">
        <v>21261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20816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20817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20818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20819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20820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20821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20822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20823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20824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20825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20826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20827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20828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20829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20830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20831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21.75" customHeight="1" x14ac:dyDescent="0.25">
      <c r="A2922" s="127">
        <v>44739</v>
      </c>
      <c r="B2922" s="128" t="s">
        <v>20832</v>
      </c>
      <c r="C2922" s="129" t="s">
        <v>142</v>
      </c>
      <c r="D2922" s="130">
        <v>49528.800000000003</v>
      </c>
      <c r="E2922" s="131">
        <v>44769</v>
      </c>
      <c r="F2922" s="132">
        <v>24074.75</v>
      </c>
      <c r="G2922" s="133">
        <f>Tabla147[[#This Row],[Importe]]-Tabla147[[#This Row],[Pagado]]</f>
        <v>25454.050000000003</v>
      </c>
      <c r="H2922" s="134" t="s">
        <v>1695</v>
      </c>
      <c r="I2922" s="135"/>
    </row>
    <row r="2923" spans="1:9" ht="21.75" customHeight="1" x14ac:dyDescent="0.25">
      <c r="A2923" s="127">
        <v>44739</v>
      </c>
      <c r="B2923" s="128" t="s">
        <v>20833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20834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20835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20836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20837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20838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20839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20840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20841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20842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20843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20844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20845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20846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20847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20848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20849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20850</v>
      </c>
      <c r="C2940" s="129" t="s">
        <v>20851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20852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20853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20854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20855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20856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20857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20858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20859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20860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20861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20862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20863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20864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20865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20866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20867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20868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20869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20870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20871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20872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20873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20874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20875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20876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20877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20878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20879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20880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20881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20882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20883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20884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20885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20886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20887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20888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20889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20890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20891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20892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20893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20894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20895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20896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20897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20898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20899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20900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20901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20902</v>
      </c>
      <c r="C2991" s="129" t="s">
        <v>142</v>
      </c>
      <c r="D2991" s="130">
        <v>9215.3700000000008</v>
      </c>
      <c r="E2991" s="131" t="s">
        <v>4813</v>
      </c>
      <c r="F2991" s="132">
        <v>0</v>
      </c>
      <c r="G2991" s="133">
        <f>Tabla147[[#This Row],[Importe]]-Tabla147[[#This Row],[Pagado]]</f>
        <v>9215.3700000000008</v>
      </c>
      <c r="H2991" s="134" t="s">
        <v>4814</v>
      </c>
      <c r="I2991" s="135"/>
    </row>
    <row r="2992" spans="1:9" ht="21.75" customHeight="1" x14ac:dyDescent="0.25">
      <c r="A2992" s="127">
        <v>44739</v>
      </c>
      <c r="B2992" s="128" t="s">
        <v>20903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20904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20905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20906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20907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20908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20909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20910</v>
      </c>
      <c r="C2999" s="129" t="s">
        <v>20911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20912</v>
      </c>
      <c r="I2999" s="135"/>
    </row>
    <row r="3000" spans="1:9" ht="21.75" customHeight="1" x14ac:dyDescent="0.25">
      <c r="A3000" s="127">
        <v>44740</v>
      </c>
      <c r="B3000" s="128" t="s">
        <v>20913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20914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20915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20916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20917</v>
      </c>
      <c r="I3003" s="135"/>
    </row>
    <row r="3004" spans="1:9" ht="21.75" customHeight="1" x14ac:dyDescent="0.25">
      <c r="A3004" s="127">
        <v>44740</v>
      </c>
      <c r="B3004" s="128" t="s">
        <v>20918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20919</v>
      </c>
      <c r="C3005" s="129" t="s">
        <v>97</v>
      </c>
      <c r="D3005" s="130">
        <v>5011.2</v>
      </c>
      <c r="E3005" s="131" t="s">
        <v>20920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20921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20922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20923</v>
      </c>
      <c r="C3008" s="129" t="s">
        <v>99</v>
      </c>
      <c r="D3008" s="130">
        <v>4225.6000000000004</v>
      </c>
      <c r="E3008" s="131" t="s">
        <v>21261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20924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20925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20926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20927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20928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20929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20930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20931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20932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20933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20934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20935</v>
      </c>
      <c r="C3020" s="129" t="s">
        <v>22</v>
      </c>
      <c r="D3020" s="130">
        <v>39564.800000000003</v>
      </c>
      <c r="E3020" s="131" t="s">
        <v>20920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20936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20937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20938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20939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20940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20941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20942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20943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20944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20945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20946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20947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20948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20949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20950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20951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20952</v>
      </c>
      <c r="C3037" s="129" t="s">
        <v>142</v>
      </c>
      <c r="D3037" s="130">
        <v>96875.6</v>
      </c>
      <c r="E3037" s="131" t="s">
        <v>4813</v>
      </c>
      <c r="F3037" s="132">
        <v>0</v>
      </c>
      <c r="G3037" s="133">
        <f>Tabla147[[#This Row],[Importe]]-Tabla147[[#This Row],[Pagado]]</f>
        <v>96875.6</v>
      </c>
      <c r="H3037" s="134" t="s">
        <v>4814</v>
      </c>
      <c r="I3037" s="135"/>
    </row>
    <row r="3038" spans="1:9" ht="21.75" customHeight="1" x14ac:dyDescent="0.25">
      <c r="A3038" s="127">
        <v>44740</v>
      </c>
      <c r="B3038" s="128" t="s">
        <v>20953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20954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20955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20956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20957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20958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20959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20960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20961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20962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20963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20964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20965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20966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20967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20968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20969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20970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20971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20972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20973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20974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20975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20976</v>
      </c>
      <c r="C3061" s="129" t="s">
        <v>275</v>
      </c>
      <c r="D3061" s="130">
        <v>236443.7</v>
      </c>
      <c r="E3061" s="131" t="s">
        <v>21267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20977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20978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20979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20980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20981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20982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20983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20984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20985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20986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20987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20988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20989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20990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20991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20992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20993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20994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20995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20996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20997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20998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20999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21000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21001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21002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21003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21004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21005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21006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21007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21008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21009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21010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21011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21012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21013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21014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21015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21016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21017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21018</v>
      </c>
      <c r="C3103" s="129" t="s">
        <v>475</v>
      </c>
      <c r="D3103" s="130">
        <v>55251.199999999997</v>
      </c>
      <c r="E3103" s="131" t="s">
        <v>21261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21019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21020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21021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21022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21023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21024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21025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21026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21027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21028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21029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21030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21031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21032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21033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21034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21035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21036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21037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21038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21039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21040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21041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21042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21043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21044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21045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21046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21047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21048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21049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21050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21051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21052</v>
      </c>
      <c r="C3137" s="129" t="s">
        <v>22</v>
      </c>
      <c r="D3137" s="130">
        <v>52025.599999999999</v>
      </c>
      <c r="E3137" s="131" t="s">
        <v>21261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21053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21054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21055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21056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21057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21058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21059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21060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21061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21062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21063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21064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21065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21066</v>
      </c>
      <c r="I3150" s="135"/>
    </row>
    <row r="3151" spans="1:9" ht="21.75" customHeight="1" x14ac:dyDescent="0.25">
      <c r="A3151" s="127">
        <v>44741</v>
      </c>
      <c r="B3151" s="128" t="s">
        <v>21067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21068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21069</v>
      </c>
      <c r="I3152" s="135"/>
    </row>
    <row r="3153" spans="1:9" ht="21.75" customHeight="1" x14ac:dyDescent="0.25">
      <c r="A3153" s="127">
        <v>44741</v>
      </c>
      <c r="B3153" s="128" t="s">
        <v>21070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21071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21072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21073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21074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21075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21076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21077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21078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21079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21080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21081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21082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21083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21084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21085</v>
      </c>
      <c r="C3168" s="129" t="s">
        <v>21086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21087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21088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21089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21090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21091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21092</v>
      </c>
      <c r="C3174" s="129" t="s">
        <v>142</v>
      </c>
      <c r="D3174" s="130">
        <v>26574.6</v>
      </c>
      <c r="E3174" s="131" t="s">
        <v>4813</v>
      </c>
      <c r="F3174" s="132">
        <v>0</v>
      </c>
      <c r="G3174" s="133">
        <f>Tabla147[[#This Row],[Importe]]-Tabla147[[#This Row],[Pagado]]</f>
        <v>26574.6</v>
      </c>
      <c r="H3174" s="134" t="s">
        <v>4814</v>
      </c>
      <c r="I3174" s="135"/>
    </row>
    <row r="3175" spans="1:9" ht="21.75" customHeight="1" x14ac:dyDescent="0.25">
      <c r="A3175" s="127">
        <v>44741</v>
      </c>
      <c r="B3175" s="128" t="s">
        <v>21093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21094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21095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21096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21097</v>
      </c>
      <c r="C3179" s="129" t="s">
        <v>19638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21098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21099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21100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21101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21102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21103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21104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21105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21106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21107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21108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21109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21110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21111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21112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21113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21114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21115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21116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21117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21118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21119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21120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21121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21122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21123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21124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21125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21126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21127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21128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21129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21130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21131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21132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21133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21134</v>
      </c>
      <c r="C3216" s="129" t="s">
        <v>475</v>
      </c>
      <c r="D3216" s="130">
        <v>88179.199999999997</v>
      </c>
      <c r="E3216" s="131" t="s">
        <v>21262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21135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21136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21137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21138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21139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21140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21141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21142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21143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21144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21145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21146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21147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21148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21149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21150</v>
      </c>
      <c r="I3231" s="135"/>
    </row>
    <row r="3232" spans="1:9" ht="21.75" customHeight="1" x14ac:dyDescent="0.25">
      <c r="A3232" s="127">
        <v>44742</v>
      </c>
      <c r="B3232" s="128" t="s">
        <v>21151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21152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21153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21154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21155</v>
      </c>
      <c r="C3236" s="129" t="s">
        <v>22</v>
      </c>
      <c r="D3236" s="130">
        <v>60622.400000000001</v>
      </c>
      <c r="E3236" s="131" t="s">
        <v>21262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21156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21157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21158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21159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21160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21161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21162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21163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21164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21165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21166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21167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21168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21169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21170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21171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21172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21173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21174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21175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21176</v>
      </c>
      <c r="C3257" s="129" t="s">
        <v>21177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21178</v>
      </c>
      <c r="I3257" s="135"/>
    </row>
    <row r="3258" spans="1:9" ht="21.75" customHeight="1" x14ac:dyDescent="0.25">
      <c r="A3258" s="127">
        <v>44742</v>
      </c>
      <c r="B3258" s="128" t="s">
        <v>21179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21180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21181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21182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21183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21184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21185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21186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21187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21188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21189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21190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21191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21192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21193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21194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21195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21196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21197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21198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21199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21200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21201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21202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21203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21204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21205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21206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21207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21208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21209</v>
      </c>
      <c r="C3288" s="129" t="s">
        <v>142</v>
      </c>
      <c r="D3288" s="130">
        <v>110618.06</v>
      </c>
      <c r="E3288" s="131" t="s">
        <v>4813</v>
      </c>
      <c r="F3288" s="132">
        <v>0</v>
      </c>
      <c r="G3288" s="133">
        <f>Tabla147[[#This Row],[Importe]]-Tabla147[[#This Row],[Pagado]]</f>
        <v>110618.06</v>
      </c>
      <c r="H3288" s="134" t="s">
        <v>4814</v>
      </c>
      <c r="I3288" s="135"/>
    </row>
    <row r="3289" spans="1:9" ht="21.75" customHeight="1" x14ac:dyDescent="0.25">
      <c r="A3289" s="127">
        <v>44742</v>
      </c>
      <c r="B3289" s="128" t="s">
        <v>21210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21211</v>
      </c>
      <c r="C3290" s="129" t="s">
        <v>142</v>
      </c>
      <c r="D3290" s="130">
        <v>3223.2</v>
      </c>
      <c r="E3290" s="131" t="s">
        <v>4813</v>
      </c>
      <c r="F3290" s="132">
        <v>0</v>
      </c>
      <c r="G3290" s="133">
        <f>Tabla147[[#This Row],[Importe]]-Tabla147[[#This Row],[Pagado]]</f>
        <v>3223.2</v>
      </c>
      <c r="H3290" s="134" t="s">
        <v>4814</v>
      </c>
      <c r="I3290" s="135"/>
    </row>
    <row r="3291" spans="1:9" ht="21.75" customHeight="1" x14ac:dyDescent="0.25">
      <c r="A3291" s="127">
        <v>44742</v>
      </c>
      <c r="B3291" s="128" t="s">
        <v>21212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21213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21214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21215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21216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21217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21218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21219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21220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21221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21222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21223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21224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21225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21226</v>
      </c>
      <c r="C3305" s="129" t="s">
        <v>7862</v>
      </c>
      <c r="D3305" s="130">
        <v>0</v>
      </c>
      <c r="E3305" s="131" t="s">
        <v>4813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21227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21228</v>
      </c>
      <c r="C3307" s="129" t="s">
        <v>7862</v>
      </c>
      <c r="D3307" s="130">
        <v>0</v>
      </c>
      <c r="E3307" s="131" t="s">
        <v>4813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21229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21230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21231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21232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21233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21234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21235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21236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21237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21238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21239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21240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21241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21242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21243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21244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21245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21246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21247</v>
      </c>
      <c r="C3326" s="129" t="s">
        <v>21248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21249</v>
      </c>
      <c r="I3326" s="135"/>
    </row>
    <row r="3327" spans="1:9" ht="21.75" customHeight="1" x14ac:dyDescent="0.25">
      <c r="A3327" s="127">
        <v>44742</v>
      </c>
      <c r="B3327" s="128" t="s">
        <v>21250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21251</v>
      </c>
      <c r="C3328" s="129" t="s">
        <v>7444</v>
      </c>
      <c r="D3328" s="130">
        <v>18796</v>
      </c>
      <c r="E3328" s="131" t="s">
        <v>21263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21252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21253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21254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21255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21256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21257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21258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21259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34237995.169999965</v>
      </c>
      <c r="G3338" s="144">
        <f>SUBTOTAL(109,Tabla147[Saldo])</f>
        <v>329881.78000000003</v>
      </c>
      <c r="H3338" s="145"/>
    </row>
    <row r="3342" spans="1:9" ht="16.5" thickBot="1" x14ac:dyDescent="0.3"/>
    <row r="3343" spans="1:9" x14ac:dyDescent="0.25">
      <c r="D3343" s="179" t="s">
        <v>10570</v>
      </c>
      <c r="E3343" s="181">
        <f>Tabla147[[#Totals],[Importe]]-Tabla147[[#Totals],[Pagado]]</f>
        <v>329881.78000000119</v>
      </c>
      <c r="F3343" s="182"/>
    </row>
    <row r="3344" spans="1:9" ht="16.5" thickBot="1" x14ac:dyDescent="0.3">
      <c r="D3344" s="180"/>
      <c r="E3344" s="183"/>
      <c r="F3344" s="184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2022-08-26T13:30:22Z</dcterms:modified>
</cp:coreProperties>
</file>