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1"/>
  <c r="B17" i="38"/>
</calcChain>
</file>

<file path=xl/sharedStrings.xml><?xml version="1.0" encoding="utf-8"?>
<sst xmlns="http://schemas.openxmlformats.org/spreadsheetml/2006/main" count="2549" uniqueCount="332">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</sst>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5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B51" activePane="bottomRight" state="frozen"/>
      <selection pane="topRight" activeCell="B1" sqref="B1"/>
      <selection pane="bottomLeft" activeCell="A3" sqref="A3"/>
      <selection pane="bottomRight" activeCell="U100" sqref="U100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257</v>
      </c>
      <c r="C1" s="376"/>
      <c r="D1" s="102"/>
      <c r="E1" s="763"/>
      <c r="F1" s="54"/>
      <c r="G1" s="721"/>
      <c r="H1" s="54"/>
      <c r="I1" s="378"/>
      <c r="K1" s="1064" t="s">
        <v>26</v>
      </c>
      <c r="L1" s="681"/>
      <c r="M1" s="1066" t="s">
        <v>27</v>
      </c>
      <c r="N1" s="479"/>
      <c r="P1" s="98" t="s">
        <v>38</v>
      </c>
      <c r="Q1" s="1062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65"/>
      <c r="L2" s="682" t="s">
        <v>29</v>
      </c>
      <c r="M2" s="1067"/>
      <c r="N2" s="480" t="s">
        <v>29</v>
      </c>
      <c r="O2" s="617" t="s">
        <v>30</v>
      </c>
      <c r="P2" s="99" t="s">
        <v>39</v>
      </c>
      <c r="Q2" s="1063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291</v>
      </c>
      <c r="K4" s="600">
        <v>10963</v>
      </c>
      <c r="L4" s="601" t="s">
        <v>306</v>
      </c>
      <c r="M4" s="600">
        <v>30160</v>
      </c>
      <c r="N4" s="602" t="s">
        <v>307</v>
      </c>
      <c r="O4" s="618"/>
      <c r="P4" s="603"/>
      <c r="Q4" s="1053"/>
      <c r="R4" s="1054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284</v>
      </c>
      <c r="K5" s="600">
        <v>9663</v>
      </c>
      <c r="L5" s="601" t="s">
        <v>306</v>
      </c>
      <c r="M5" s="600">
        <v>30160</v>
      </c>
      <c r="N5" s="602" t="s">
        <v>307</v>
      </c>
      <c r="O5" s="605">
        <v>1977186</v>
      </c>
      <c r="P5" s="603"/>
      <c r="Q5" s="1055">
        <f>27877.84</f>
        <v>27877.84</v>
      </c>
      <c r="R5" s="1056" t="s">
        <v>297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51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287</v>
      </c>
      <c r="K6" s="600">
        <v>11813</v>
      </c>
      <c r="L6" s="601" t="s">
        <v>306</v>
      </c>
      <c r="M6" s="600">
        <v>30160</v>
      </c>
      <c r="N6" s="602" t="s">
        <v>307</v>
      </c>
      <c r="O6" s="605">
        <v>1977184</v>
      </c>
      <c r="P6" s="603"/>
      <c r="Q6" s="1055">
        <f>27677.41*21.245</f>
        <v>588006.57545</v>
      </c>
      <c r="R6" s="1057" t="s">
        <v>298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307</v>
      </c>
      <c r="M7" s="600">
        <v>30160</v>
      </c>
      <c r="N7" s="602" t="s">
        <v>309</v>
      </c>
      <c r="O7" s="605">
        <v>89960</v>
      </c>
      <c r="P7" s="607"/>
      <c r="Q7" s="603">
        <f>27084.18*21.063</f>
        <v>570474.08334000001</v>
      </c>
      <c r="R7" s="604" t="s">
        <v>305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292</v>
      </c>
      <c r="K8" s="600">
        <v>9913</v>
      </c>
      <c r="L8" s="601" t="s">
        <v>308</v>
      </c>
      <c r="M8" s="600">
        <v>30160</v>
      </c>
      <c r="N8" s="602" t="s">
        <v>310</v>
      </c>
      <c r="O8" s="618">
        <v>91474</v>
      </c>
      <c r="P8" s="580"/>
      <c r="Q8" s="603">
        <f>26885.65*20.97</f>
        <v>563792.08050000004</v>
      </c>
      <c r="R8" s="604" t="s">
        <v>301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293</v>
      </c>
      <c r="K10" s="600">
        <v>9663</v>
      </c>
      <c r="L10" s="601" t="s">
        <v>311</v>
      </c>
      <c r="M10" s="600">
        <v>30160</v>
      </c>
      <c r="N10" s="602" t="s">
        <v>311</v>
      </c>
      <c r="O10" s="605">
        <v>1979298</v>
      </c>
      <c r="P10" s="603"/>
      <c r="Q10" s="603">
        <f>27515.07*21.38</f>
        <v>588272.19659999991</v>
      </c>
      <c r="R10" s="604" t="s">
        <v>300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294</v>
      </c>
      <c r="K11" s="600">
        <v>11813</v>
      </c>
      <c r="L11" s="601" t="s">
        <v>311</v>
      </c>
      <c r="M11" s="600">
        <v>30160</v>
      </c>
      <c r="N11" s="602" t="s">
        <v>311</v>
      </c>
      <c r="O11" s="619">
        <v>1979299</v>
      </c>
      <c r="P11" s="739"/>
      <c r="Q11" s="603">
        <f>27037.69*21.265</f>
        <v>574956.47785000002</v>
      </c>
      <c r="R11" s="604" t="s">
        <v>302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323</v>
      </c>
      <c r="K12" s="600"/>
      <c r="L12" s="601"/>
      <c r="M12" s="600"/>
      <c r="N12" s="602"/>
      <c r="O12" s="619"/>
      <c r="P12" s="555"/>
      <c r="Q12" s="603"/>
      <c r="R12" s="604"/>
      <c r="S12" s="66">
        <f>Q12+M12+K12</f>
        <v>0</v>
      </c>
      <c r="T12" s="66">
        <f>S12/H12</f>
        <v>0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324</v>
      </c>
      <c r="K13" s="600"/>
      <c r="L13" s="601"/>
      <c r="M13" s="600"/>
      <c r="N13" s="602"/>
      <c r="O13" s="619"/>
      <c r="P13" s="609"/>
      <c r="Q13" s="606"/>
      <c r="R13" s="604"/>
      <c r="S13" s="66">
        <f t="shared" si="0"/>
        <v>0</v>
      </c>
      <c r="T13" s="66">
        <f>S13/H13</f>
        <v>0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2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325</v>
      </c>
      <c r="K14" s="600"/>
      <c r="L14" s="601"/>
      <c r="M14" s="600"/>
      <c r="N14" s="602"/>
      <c r="O14" s="605"/>
      <c r="P14" s="555"/>
      <c r="Q14" s="606"/>
      <c r="R14" s="610"/>
      <c r="S14" s="66">
        <f>Q14+M14+K14</f>
        <v>0</v>
      </c>
      <c r="T14" s="66">
        <f>S14/H14</f>
        <v>0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326</v>
      </c>
      <c r="K15" s="600"/>
      <c r="L15" s="601"/>
      <c r="M15" s="600"/>
      <c r="N15" s="611"/>
      <c r="O15" s="618"/>
      <c r="P15" s="555"/>
      <c r="Q15" s="606"/>
      <c r="R15" s="612"/>
      <c r="S15" s="66">
        <f>Q15</f>
        <v>0</v>
      </c>
      <c r="T15" s="66">
        <f>S15/H15</f>
        <v>0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41" t="s">
        <v>327</v>
      </c>
      <c r="K16" s="600"/>
      <c r="L16" s="601"/>
      <c r="M16" s="600"/>
      <c r="N16" s="611"/>
      <c r="O16" s="619"/>
      <c r="P16" s="609"/>
      <c r="Q16" s="603"/>
      <c r="R16" s="604"/>
      <c r="S16" s="66">
        <f t="shared" si="0"/>
        <v>0</v>
      </c>
      <c r="T16" s="66">
        <f>S16/H16</f>
        <v>0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328</v>
      </c>
      <c r="K17" s="600"/>
      <c r="L17" s="601"/>
      <c r="M17" s="600"/>
      <c r="N17" s="611"/>
      <c r="O17" s="605">
        <v>299</v>
      </c>
      <c r="P17" s="609"/>
      <c r="Q17" s="603"/>
      <c r="R17" s="610"/>
      <c r="S17" s="66">
        <f t="shared" si="0"/>
        <v>0</v>
      </c>
      <c r="T17" s="66">
        <f t="shared" si="4"/>
        <v>0.1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8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56">
        <f>PIERNA!F18</f>
        <v>0</v>
      </c>
      <c r="G18" s="101">
        <f>PIERNA!G18</f>
        <v>0</v>
      </c>
      <c r="H18" s="562">
        <f>PIERNA!H18</f>
        <v>0</v>
      </c>
      <c r="I18" s="107">
        <f>PIERNA!I18</f>
        <v>0</v>
      </c>
      <c r="J18" s="555"/>
      <c r="K18" s="606"/>
      <c r="L18" s="684"/>
      <c r="M18" s="600"/>
      <c r="N18" s="602"/>
      <c r="O18" s="620"/>
      <c r="P18" s="580"/>
      <c r="Q18" s="814"/>
      <c r="R18" s="989"/>
      <c r="S18" s="66">
        <f>Q18+M18+K18</f>
        <v>0</v>
      </c>
      <c r="T18" s="66" t="e">
        <f>S18/H18</f>
        <v>#DIV/0!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56">
        <f>PIERNA!F19</f>
        <v>0</v>
      </c>
      <c r="G19" s="101">
        <f>PIERNA!G19</f>
        <v>0</v>
      </c>
      <c r="H19" s="562">
        <f>PIERNA!H19</f>
        <v>0</v>
      </c>
      <c r="I19" s="107">
        <f>PIERNA!I19</f>
        <v>0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 t="e">
        <f>S19/H19+0.1</f>
        <v>#DIV/0!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0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0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1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2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3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3">
        <f>PIERNA!JO5</f>
        <v>0</v>
      </c>
      <c r="G30" s="1004">
        <f>PIERNA!JP5</f>
        <v>0</v>
      </c>
      <c r="H30" s="1005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3">
        <f>PIERNA!JY5</f>
        <v>0</v>
      </c>
      <c r="G31" s="1004">
        <f>PIERNA!JZ5</f>
        <v>0</v>
      </c>
      <c r="H31" s="1005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3">
        <f>PIERNA!KI5</f>
        <v>0</v>
      </c>
      <c r="G32" s="1004">
        <f>PIERNA!KJ5</f>
        <v>0</v>
      </c>
      <c r="H32" s="1005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6">
        <f>PIERNA!KS5</f>
        <v>0</v>
      </c>
      <c r="G33" s="1007">
        <f>PIERNA!KT5</f>
        <v>0</v>
      </c>
      <c r="H33" s="1005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6">
        <f>PIERNA!F34</f>
        <v>0</v>
      </c>
      <c r="G34" s="1007">
        <f>PIERNA!G34</f>
        <v>0</v>
      </c>
      <c r="H34" s="1005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6">
        <f>PIERNA!F35</f>
        <v>0</v>
      </c>
      <c r="G35" s="1008">
        <f>PIERNA!G35</f>
        <v>0</v>
      </c>
      <c r="H35" s="1005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09">
        <f>PIERNA!D38</f>
        <v>0</v>
      </c>
      <c r="E38" s="261">
        <f>PIERNA!E38</f>
        <v>0</v>
      </c>
      <c r="F38" s="1010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09">
        <f>PIERNA!D39</f>
        <v>0</v>
      </c>
      <c r="E39" s="261">
        <f>PIERNA!E39</f>
        <v>0</v>
      </c>
      <c r="F39" s="1010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285</v>
      </c>
      <c r="C98" s="831" t="s">
        <v>286</v>
      </c>
      <c r="D98" s="831"/>
      <c r="E98" s="853">
        <v>44536</v>
      </c>
      <c r="F98" s="960">
        <v>2740.24</v>
      </c>
      <c r="G98" s="831">
        <v>222</v>
      </c>
      <c r="H98" s="960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874" t="s">
        <v>329</v>
      </c>
      <c r="P98" s="859"/>
      <c r="Q98" s="598">
        <v>279503.96999999997</v>
      </c>
      <c r="R98" s="770" t="s">
        <v>330</v>
      </c>
      <c r="S98" s="66">
        <f t="shared" si="14"/>
        <v>279503.96999999997</v>
      </c>
      <c r="T98" s="191">
        <f t="shared" si="16"/>
        <v>101.99981388491518</v>
      </c>
    </row>
    <row r="99" spans="1:20" s="163" customFormat="1" ht="30.75" customHeight="1" x14ac:dyDescent="0.3">
      <c r="A99" s="101">
        <v>62</v>
      </c>
      <c r="B99" s="831" t="s">
        <v>270</v>
      </c>
      <c r="C99" s="831" t="s">
        <v>288</v>
      </c>
      <c r="D99" s="831"/>
      <c r="E99" s="853">
        <v>44537</v>
      </c>
      <c r="F99" s="960">
        <v>18003</v>
      </c>
      <c r="G99" s="831">
        <v>709</v>
      </c>
      <c r="H99" s="960">
        <v>18003</v>
      </c>
      <c r="I99" s="799">
        <f t="shared" si="17"/>
        <v>0</v>
      </c>
      <c r="J99" s="1060" t="s">
        <v>303</v>
      </c>
      <c r="K99" s="598">
        <v>11963</v>
      </c>
      <c r="L99" s="628" t="s">
        <v>306</v>
      </c>
      <c r="M99" s="598">
        <v>30160</v>
      </c>
      <c r="N99" s="949" t="s">
        <v>307</v>
      </c>
      <c r="O99" s="791">
        <v>90961</v>
      </c>
      <c r="P99" s="860"/>
      <c r="Q99" s="598">
        <f>52787.7*21.22</f>
        <v>1120154.9939999999</v>
      </c>
      <c r="R99" s="770" t="s">
        <v>304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8" t="s">
        <v>289</v>
      </c>
      <c r="C100" s="831" t="s">
        <v>290</v>
      </c>
      <c r="D100" s="831"/>
      <c r="E100" s="853">
        <v>44537</v>
      </c>
      <c r="F100" s="960">
        <v>384.1</v>
      </c>
      <c r="G100" s="831">
        <v>10</v>
      </c>
      <c r="H100" s="960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331</v>
      </c>
      <c r="S100" s="66">
        <f t="shared" si="14"/>
        <v>57615.3</v>
      </c>
      <c r="T100" s="191">
        <f t="shared" si="16"/>
        <v>150.00078104660244</v>
      </c>
    </row>
    <row r="101" spans="1:20" s="163" customFormat="1" ht="28.5" x14ac:dyDescent="0.25">
      <c r="A101" s="101">
        <v>64</v>
      </c>
      <c r="B101" s="1059" t="s">
        <v>295</v>
      </c>
      <c r="C101" s="568" t="s">
        <v>296</v>
      </c>
      <c r="D101" s="568"/>
      <c r="E101" s="873">
        <v>44541</v>
      </c>
      <c r="F101" s="961">
        <v>18701.099999999999</v>
      </c>
      <c r="G101" s="854">
        <v>24</v>
      </c>
      <c r="H101" s="960">
        <v>18480</v>
      </c>
      <c r="I101" s="799">
        <f>H101-F101</f>
        <v>-221.09999999999854</v>
      </c>
      <c r="J101" s="742" t="s">
        <v>299</v>
      </c>
      <c r="K101" s="598"/>
      <c r="L101" s="628"/>
      <c r="M101" s="598"/>
      <c r="N101" s="598"/>
      <c r="O101" s="874">
        <v>31531</v>
      </c>
      <c r="P101" s="860"/>
      <c r="Q101" s="598"/>
      <c r="R101" s="770"/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1071" t="s">
        <v>319</v>
      </c>
      <c r="C102" s="568" t="s">
        <v>45</v>
      </c>
      <c r="D102" s="568"/>
      <c r="E102" s="1074">
        <v>44543</v>
      </c>
      <c r="F102" s="961">
        <v>2002.14</v>
      </c>
      <c r="G102" s="568">
        <v>441</v>
      </c>
      <c r="H102" s="961">
        <v>2002.14</v>
      </c>
      <c r="I102" s="799">
        <f t="shared" si="17"/>
        <v>0</v>
      </c>
      <c r="J102" s="742"/>
      <c r="K102" s="598"/>
      <c r="L102" s="628"/>
      <c r="M102" s="598"/>
      <c r="N102" s="598"/>
      <c r="O102" s="1068" t="s">
        <v>320</v>
      </c>
      <c r="P102" s="860"/>
      <c r="Q102" s="598"/>
      <c r="R102" s="770"/>
      <c r="S102" s="66">
        <f t="shared" si="14"/>
        <v>0</v>
      </c>
      <c r="T102" s="191">
        <f t="shared" si="16"/>
        <v>0</v>
      </c>
    </row>
    <row r="103" spans="1:20" s="163" customFormat="1" ht="18.75" customHeight="1" x14ac:dyDescent="0.25">
      <c r="A103" s="101">
        <v>66</v>
      </c>
      <c r="B103" s="1072"/>
      <c r="C103" s="568" t="s">
        <v>321</v>
      </c>
      <c r="D103" s="568"/>
      <c r="E103" s="1075"/>
      <c r="F103" s="961">
        <v>500</v>
      </c>
      <c r="G103" s="568">
        <v>50</v>
      </c>
      <c r="H103" s="961">
        <v>500</v>
      </c>
      <c r="I103" s="799">
        <f t="shared" si="17"/>
        <v>0</v>
      </c>
      <c r="J103" s="742"/>
      <c r="K103" s="598"/>
      <c r="L103" s="808"/>
      <c r="M103" s="598"/>
      <c r="N103" s="949"/>
      <c r="O103" s="1069"/>
      <c r="P103" s="598"/>
      <c r="Q103" s="598"/>
      <c r="R103" s="597"/>
      <c r="S103" s="66">
        <f t="shared" si="14"/>
        <v>0</v>
      </c>
      <c r="T103" s="191">
        <f t="shared" ref="T103:T109" si="18">S103/H103</f>
        <v>0</v>
      </c>
    </row>
    <row r="104" spans="1:20" s="163" customFormat="1" ht="28.5" customHeight="1" x14ac:dyDescent="0.25">
      <c r="A104" s="101">
        <v>67</v>
      </c>
      <c r="B104" s="1073"/>
      <c r="C104" s="568" t="s">
        <v>322</v>
      </c>
      <c r="D104" s="568"/>
      <c r="E104" s="1076"/>
      <c r="F104" s="961">
        <v>250</v>
      </c>
      <c r="G104" s="568">
        <v>25</v>
      </c>
      <c r="H104" s="961">
        <v>250</v>
      </c>
      <c r="I104" s="947">
        <f t="shared" si="17"/>
        <v>0</v>
      </c>
      <c r="J104" s="742"/>
      <c r="K104" s="598"/>
      <c r="L104" s="628"/>
      <c r="M104" s="598"/>
      <c r="N104" s="598"/>
      <c r="O104" s="1070"/>
      <c r="P104" s="598"/>
      <c r="Q104" s="598"/>
      <c r="R104" s="901"/>
      <c r="S104" s="66">
        <f t="shared" si="14"/>
        <v>0</v>
      </c>
      <c r="T104" s="191">
        <f t="shared" si="18"/>
        <v>0</v>
      </c>
    </row>
    <row r="105" spans="1:20" s="163" customFormat="1" ht="18.75" x14ac:dyDescent="0.25">
      <c r="A105" s="101">
        <v>68</v>
      </c>
      <c r="B105" s="1002"/>
      <c r="C105" s="568"/>
      <c r="D105" s="568"/>
      <c r="E105" s="873"/>
      <c r="F105" s="961"/>
      <c r="G105" s="568"/>
      <c r="H105" s="961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3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8"/>
      <c r="C106" s="908"/>
      <c r="D106" s="568"/>
      <c r="E106" s="873"/>
      <c r="F106" s="961"/>
      <c r="G106" s="568"/>
      <c r="H106" s="961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3"/>
      <c r="F107" s="961"/>
      <c r="G107" s="568"/>
      <c r="H107" s="961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5"/>
      <c r="P107" s="598"/>
      <c r="Q107" s="598"/>
      <c r="R107" s="901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3"/>
      <c r="F108" s="961"/>
      <c r="G108" s="831"/>
      <c r="H108" s="960"/>
      <c r="I108" s="469">
        <f t="shared" si="19"/>
        <v>0</v>
      </c>
      <c r="J108" s="743"/>
      <c r="K108" s="598"/>
      <c r="L108" s="628"/>
      <c r="M108" s="598"/>
      <c r="N108" s="598"/>
      <c r="O108" s="956"/>
      <c r="P108" s="817"/>
      <c r="Q108" s="598"/>
      <c r="R108" s="993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3"/>
      <c r="C109" s="568"/>
      <c r="D109" s="568"/>
      <c r="E109" s="873"/>
      <c r="F109" s="961"/>
      <c r="G109" s="831"/>
      <c r="H109" s="960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4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3"/>
      <c r="F110" s="961"/>
      <c r="G110" s="831"/>
      <c r="H110" s="960"/>
      <c r="I110" s="107">
        <f t="shared" ref="I110:I183" si="20">H110-F110</f>
        <v>0</v>
      </c>
      <c r="J110" s="742"/>
      <c r="K110" s="598"/>
      <c r="L110" s="994"/>
      <c r="M110" s="903"/>
      <c r="N110" s="903"/>
      <c r="O110" s="955"/>
      <c r="P110" s="995"/>
      <c r="Q110" s="903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3"/>
      <c r="F111" s="961"/>
      <c r="G111" s="831"/>
      <c r="H111" s="960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61"/>
      <c r="G112" s="831"/>
      <c r="H112" s="960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61"/>
      <c r="G113" s="831"/>
      <c r="H113" s="960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1"/>
      <c r="E114" s="873"/>
      <c r="F114" s="961"/>
      <c r="G114" s="831"/>
      <c r="H114" s="960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6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61"/>
      <c r="G115" s="863"/>
      <c r="H115" s="960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61"/>
      <c r="G116" s="831"/>
      <c r="H116" s="960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3"/>
      <c r="F117" s="961"/>
      <c r="G117" s="831"/>
      <c r="H117" s="960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3"/>
      <c r="F118" s="961"/>
      <c r="G118" s="831"/>
      <c r="H118" s="960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3"/>
      <c r="F119" s="961"/>
      <c r="G119" s="831"/>
      <c r="H119" s="960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3"/>
      <c r="F120" s="961"/>
      <c r="G120" s="831"/>
      <c r="H120" s="960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3"/>
      <c r="F121" s="961"/>
      <c r="G121" s="831"/>
      <c r="H121" s="960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1"/>
      <c r="Q121" s="598"/>
      <c r="R121" s="992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69"/>
      <c r="D122" s="568"/>
      <c r="E122" s="873"/>
      <c r="F122" s="961"/>
      <c r="G122" s="831"/>
      <c r="H122" s="960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3"/>
      <c r="F123" s="960"/>
      <c r="G123" s="831"/>
      <c r="H123" s="960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3"/>
      <c r="F124" s="960"/>
      <c r="G124" s="831"/>
      <c r="H124" s="960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0"/>
      <c r="G125" s="831"/>
      <c r="H125" s="960"/>
      <c r="I125" s="107">
        <f t="shared" si="20"/>
        <v>0</v>
      </c>
      <c r="J125" s="744"/>
      <c r="K125" s="598"/>
      <c r="L125" s="628"/>
      <c r="M125" s="598"/>
      <c r="N125" s="997"/>
      <c r="O125" s="816"/>
      <c r="P125" s="599"/>
      <c r="Q125" s="598"/>
      <c r="R125" s="1000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0"/>
      <c r="G126" s="831"/>
      <c r="H126" s="960"/>
      <c r="I126" s="107">
        <f t="shared" si="20"/>
        <v>0</v>
      </c>
      <c r="J126" s="757"/>
      <c r="K126" s="598"/>
      <c r="L126" s="628"/>
      <c r="M126" s="598"/>
      <c r="N126" s="998"/>
      <c r="O126" s="816"/>
      <c r="P126" s="599"/>
      <c r="Q126" s="598"/>
      <c r="R126" s="1000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0"/>
      <c r="G127" s="831"/>
      <c r="H127" s="960"/>
      <c r="I127" s="107">
        <f t="shared" si="20"/>
        <v>0</v>
      </c>
      <c r="J127" s="757"/>
      <c r="K127" s="598"/>
      <c r="L127" s="628"/>
      <c r="M127" s="598"/>
      <c r="N127" s="999"/>
      <c r="O127" s="816"/>
      <c r="P127" s="817"/>
      <c r="Q127" s="598"/>
      <c r="R127" s="1000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0"/>
      <c r="G128" s="831"/>
      <c r="H128" s="960"/>
      <c r="I128" s="289">
        <f t="shared" si="20"/>
        <v>0</v>
      </c>
      <c r="J128" s="555"/>
      <c r="K128" s="598"/>
      <c r="L128" s="628"/>
      <c r="M128" s="598"/>
      <c r="N128" s="949"/>
      <c r="O128" s="971"/>
      <c r="P128" s="599"/>
      <c r="Q128" s="598"/>
      <c r="R128" s="992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0"/>
      <c r="G129" s="831"/>
      <c r="H129" s="960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0"/>
      <c r="G130" s="831"/>
      <c r="H130" s="960"/>
      <c r="I130" s="289">
        <f t="shared" si="20"/>
        <v>0</v>
      </c>
      <c r="J130" s="555"/>
      <c r="K130" s="598"/>
      <c r="L130" s="628"/>
      <c r="M130" s="903"/>
      <c r="N130" s="948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0"/>
      <c r="G131" s="831"/>
      <c r="H131" s="960"/>
      <c r="I131" s="289">
        <f t="shared" si="20"/>
        <v>0</v>
      </c>
      <c r="J131" s="555"/>
      <c r="K131" s="598"/>
      <c r="L131" s="628"/>
      <c r="M131" s="598"/>
      <c r="N131" s="949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8"/>
      <c r="D132" s="831"/>
      <c r="E132" s="853"/>
      <c r="F132" s="960"/>
      <c r="G132" s="831"/>
      <c r="H132" s="960"/>
      <c r="I132" s="289">
        <f t="shared" si="20"/>
        <v>0</v>
      </c>
      <c r="J132" s="555"/>
      <c r="K132" s="598"/>
      <c r="L132" s="628"/>
      <c r="M132" s="598"/>
      <c r="N132" s="949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0"/>
      <c r="G133" s="831"/>
      <c r="H133" s="960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0"/>
      <c r="D134" s="831"/>
      <c r="E134" s="853"/>
      <c r="F134" s="960"/>
      <c r="G134" s="831"/>
      <c r="H134" s="960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0"/>
      <c r="G135" s="831"/>
      <c r="H135" s="960"/>
      <c r="I135" s="107">
        <f t="shared" si="20"/>
        <v>0</v>
      </c>
      <c r="J135" s="555"/>
      <c r="K135" s="598"/>
      <c r="L135" s="628"/>
      <c r="M135" s="598"/>
      <c r="N135" s="598"/>
      <c r="O135" s="950"/>
      <c r="P135" s="598"/>
      <c r="Q135" s="598"/>
      <c r="R135" s="90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6"/>
      <c r="C136" s="898"/>
      <c r="D136" s="942"/>
      <c r="E136" s="943"/>
      <c r="F136" s="962"/>
      <c r="G136" s="944"/>
      <c r="H136" s="965"/>
      <c r="I136" s="107">
        <f t="shared" si="20"/>
        <v>0</v>
      </c>
      <c r="J136" s="568"/>
      <c r="K136" s="598"/>
      <c r="L136" s="628"/>
      <c r="M136" s="598"/>
      <c r="N136" s="598"/>
      <c r="O136" s="906"/>
      <c r="P136" s="598"/>
      <c r="Q136" s="905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6"/>
      <c r="C137" s="898"/>
      <c r="D137" s="945"/>
      <c r="E137" s="943"/>
      <c r="F137" s="962"/>
      <c r="G137" s="944"/>
      <c r="H137" s="965"/>
      <c r="I137" s="107">
        <f t="shared" si="20"/>
        <v>0</v>
      </c>
      <c r="J137" s="568"/>
      <c r="K137" s="598"/>
      <c r="L137" s="628"/>
      <c r="M137" s="598"/>
      <c r="N137" s="598"/>
      <c r="O137" s="906"/>
      <c r="P137" s="598"/>
      <c r="Q137" s="905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6"/>
      <c r="C138" s="898"/>
      <c r="D138" s="942"/>
      <c r="E138" s="943"/>
      <c r="F138" s="962"/>
      <c r="G138" s="944"/>
      <c r="H138" s="965"/>
      <c r="I138" s="289">
        <f t="shared" si="20"/>
        <v>0</v>
      </c>
      <c r="J138" s="745"/>
      <c r="K138" s="746"/>
      <c r="L138" s="601"/>
      <c r="M138" s="746"/>
      <c r="N138" s="611"/>
      <c r="O138" s="906"/>
      <c r="P138" s="792"/>
      <c r="Q138" s="905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6"/>
      <c r="C139" s="898"/>
      <c r="D139" s="942"/>
      <c r="E139" s="943"/>
      <c r="F139" s="962"/>
      <c r="G139" s="944"/>
      <c r="H139" s="965"/>
      <c r="I139" s="289">
        <f t="shared" si="20"/>
        <v>0</v>
      </c>
      <c r="J139" s="745"/>
      <c r="K139" s="746"/>
      <c r="L139" s="601"/>
      <c r="M139" s="746"/>
      <c r="N139" s="611"/>
      <c r="O139" s="906"/>
      <c r="P139" s="839"/>
      <c r="Q139" s="905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6"/>
      <c r="C140" s="899"/>
      <c r="D140" s="945"/>
      <c r="E140" s="943"/>
      <c r="F140" s="962"/>
      <c r="G140" s="944"/>
      <c r="H140" s="965"/>
      <c r="I140" s="289">
        <f t="shared" si="20"/>
        <v>0</v>
      </c>
      <c r="J140" s="745"/>
      <c r="K140" s="746"/>
      <c r="L140" s="601"/>
      <c r="M140" s="746"/>
      <c r="N140" s="611"/>
      <c r="O140" s="906"/>
      <c r="P140" s="792"/>
      <c r="Q140" s="905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2"/>
      <c r="C141" s="899"/>
      <c r="D141" s="900"/>
      <c r="E141" s="912"/>
      <c r="F141" s="963"/>
      <c r="G141" s="487"/>
      <c r="H141" s="966"/>
      <c r="I141" s="289">
        <f t="shared" si="20"/>
        <v>0</v>
      </c>
      <c r="J141" s="745"/>
      <c r="K141" s="746"/>
      <c r="L141" s="601"/>
      <c r="M141" s="746"/>
      <c r="N141" s="611"/>
      <c r="O141" s="906"/>
      <c r="P141" s="792"/>
      <c r="Q141" s="905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3"/>
      <c r="F142" s="964"/>
      <c r="G142" s="582"/>
      <c r="H142" s="967"/>
      <c r="I142" s="289">
        <f t="shared" si="20"/>
        <v>0</v>
      </c>
      <c r="J142" s="745"/>
      <c r="K142" s="746"/>
      <c r="L142" s="601"/>
      <c r="M142" s="746"/>
      <c r="N142" s="825"/>
      <c r="O142" s="904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3"/>
      <c r="F143" s="964"/>
      <c r="G143" s="582"/>
      <c r="H143" s="967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3"/>
      <c r="F144" s="581"/>
      <c r="G144" s="582"/>
      <c r="H144" s="967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7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1750</v>
      </c>
      <c r="H184" s="564">
        <f>SUM(H3:H183)</f>
        <v>306421.20999999996</v>
      </c>
      <c r="I184" s="800">
        <f>PIERNA!I37</f>
        <v>0</v>
      </c>
      <c r="J184" s="46"/>
      <c r="K184" s="177">
        <f>SUM(K5:K183)</f>
        <v>75791</v>
      </c>
      <c r="L184" s="687"/>
      <c r="M184" s="177">
        <f>SUM(M5:M183)</f>
        <v>211120</v>
      </c>
      <c r="N184" s="484"/>
      <c r="O184" s="626"/>
      <c r="P184" s="120"/>
      <c r="Q184" s="178">
        <f>SUM(Q5:Q183)</f>
        <v>4370653.51774</v>
      </c>
      <c r="R184" s="158"/>
      <c r="S184" s="188">
        <f>Q184+M184+K184</f>
        <v>4657564.51774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6">
    <mergeCell ref="Q1:Q2"/>
    <mergeCell ref="K1:K2"/>
    <mergeCell ref="M1:M2"/>
    <mergeCell ref="O102:O104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82" t="s">
        <v>21</v>
      </c>
      <c r="E31" s="1083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7"/>
      <c r="B1" s="1077"/>
      <c r="C1" s="1077"/>
      <c r="D1" s="1077"/>
      <c r="E1" s="1077"/>
      <c r="F1" s="1077"/>
      <c r="G1" s="1077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76"/>
      <c r="C4" s="629"/>
      <c r="D4" s="261"/>
      <c r="E4" s="259"/>
      <c r="F4" s="256"/>
      <c r="G4" s="790"/>
      <c r="H4" s="159"/>
      <c r="I4" s="641"/>
    </row>
    <row r="5" spans="1:10" ht="18.75" customHeight="1" thickBot="1" x14ac:dyDescent="0.3">
      <c r="A5" s="787"/>
      <c r="B5" s="922"/>
      <c r="C5" s="339"/>
      <c r="D5" s="261"/>
      <c r="E5" s="255"/>
      <c r="F5" s="256"/>
      <c r="G5" s="254">
        <f>F30</f>
        <v>0</v>
      </c>
      <c r="H5" s="144">
        <f>E5-G5</f>
        <v>0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82" t="s">
        <v>21</v>
      </c>
      <c r="E32" s="1083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5" t="s">
        <v>250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102</v>
      </c>
      <c r="B5" s="973" t="s">
        <v>251</v>
      </c>
      <c r="C5" s="326">
        <v>260</v>
      </c>
      <c r="D5" s="261">
        <v>44533</v>
      </c>
      <c r="E5" s="923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4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254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1"/>
      <c r="E9" s="1019"/>
      <c r="F9" s="1020">
        <f t="shared" si="0"/>
        <v>0</v>
      </c>
      <c r="G9" s="692"/>
      <c r="H9" s="1013"/>
      <c r="I9" s="275">
        <f>I8-F9</f>
        <v>99.88</v>
      </c>
    </row>
    <row r="10" spans="1:9" x14ac:dyDescent="0.25">
      <c r="B10" s="694">
        <f>B9-C10</f>
        <v>22</v>
      </c>
      <c r="C10" s="256"/>
      <c r="D10" s="1011"/>
      <c r="E10" s="1019"/>
      <c r="F10" s="1020">
        <f t="shared" si="0"/>
        <v>0</v>
      </c>
      <c r="G10" s="692"/>
      <c r="H10" s="1013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1"/>
      <c r="E11" s="1019"/>
      <c r="F11" s="1020">
        <f t="shared" si="0"/>
        <v>0</v>
      </c>
      <c r="G11" s="692"/>
      <c r="H11" s="1013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1"/>
      <c r="E12" s="1019"/>
      <c r="F12" s="1020">
        <f t="shared" si="0"/>
        <v>0</v>
      </c>
      <c r="G12" s="692"/>
      <c r="H12" s="1013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1"/>
      <c r="E13" s="1019"/>
      <c r="F13" s="1020">
        <f t="shared" si="0"/>
        <v>0</v>
      </c>
      <c r="G13" s="692"/>
      <c r="H13" s="1013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1"/>
      <c r="E14" s="1019"/>
      <c r="F14" s="1020">
        <f t="shared" si="0"/>
        <v>0</v>
      </c>
      <c r="G14" s="692"/>
      <c r="H14" s="1013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1"/>
      <c r="E15" s="1019"/>
      <c r="F15" s="1020">
        <f t="shared" si="0"/>
        <v>0</v>
      </c>
      <c r="G15" s="692"/>
      <c r="H15" s="1013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1"/>
      <c r="E16" s="1019"/>
      <c r="F16" s="1020">
        <f t="shared" si="0"/>
        <v>0</v>
      </c>
      <c r="G16" s="692"/>
      <c r="H16" s="1013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1"/>
      <c r="E17" s="1019"/>
      <c r="F17" s="1020">
        <f t="shared" si="0"/>
        <v>0</v>
      </c>
      <c r="G17" s="692"/>
      <c r="H17" s="1013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82" t="s">
        <v>21</v>
      </c>
      <c r="E28" s="1083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2" t="s">
        <v>21</v>
      </c>
      <c r="E32" s="1083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5" t="s">
        <v>250</v>
      </c>
      <c r="B1" s="1095"/>
      <c r="C1" s="1095"/>
      <c r="D1" s="1095"/>
      <c r="E1" s="1095"/>
      <c r="F1" s="1095"/>
      <c r="G1" s="109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79" t="s">
        <v>102</v>
      </c>
      <c r="B6" s="879" t="s">
        <v>126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79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254</v>
      </c>
      <c r="H10" s="798">
        <v>185</v>
      </c>
    </row>
    <row r="11" spans="1:8" x14ac:dyDescent="0.25">
      <c r="B11" s="542">
        <f>B10-C11</f>
        <v>6</v>
      </c>
      <c r="C11" s="15"/>
      <c r="D11" s="1011">
        <v>0</v>
      </c>
      <c r="E11" s="1021"/>
      <c r="F11" s="1020">
        <f>D11</f>
        <v>0</v>
      </c>
      <c r="G11" s="692"/>
      <c r="H11" s="1013"/>
    </row>
    <row r="12" spans="1:8" x14ac:dyDescent="0.25">
      <c r="B12" s="542">
        <f t="shared" ref="B12:B27" si="0">B11-C12</f>
        <v>6</v>
      </c>
      <c r="C12" s="15"/>
      <c r="D12" s="1011">
        <v>0</v>
      </c>
      <c r="E12" s="1021"/>
      <c r="F12" s="1020">
        <f>D12</f>
        <v>0</v>
      </c>
      <c r="G12" s="692"/>
      <c r="H12" s="1013"/>
    </row>
    <row r="13" spans="1:8" x14ac:dyDescent="0.25">
      <c r="A13" s="56" t="s">
        <v>33</v>
      </c>
      <c r="B13" s="542">
        <f t="shared" si="0"/>
        <v>6</v>
      </c>
      <c r="C13" s="15"/>
      <c r="D13" s="1011">
        <v>0</v>
      </c>
      <c r="E13" s="1021"/>
      <c r="F13" s="1020">
        <f>D13</f>
        <v>0</v>
      </c>
      <c r="G13" s="692"/>
      <c r="H13" s="1013"/>
    </row>
    <row r="14" spans="1:8" x14ac:dyDescent="0.25">
      <c r="B14" s="542">
        <f t="shared" si="0"/>
        <v>6</v>
      </c>
      <c r="C14" s="15"/>
      <c r="D14" s="1011">
        <v>0</v>
      </c>
      <c r="E14" s="1021"/>
      <c r="F14" s="1020">
        <f t="shared" ref="F14:F27" si="1">D14</f>
        <v>0</v>
      </c>
      <c r="G14" s="692"/>
      <c r="H14" s="1013"/>
    </row>
    <row r="15" spans="1:8" x14ac:dyDescent="0.25">
      <c r="A15" s="19"/>
      <c r="B15" s="542">
        <f t="shared" si="0"/>
        <v>6</v>
      </c>
      <c r="C15" s="15"/>
      <c r="D15" s="1011">
        <v>0</v>
      </c>
      <c r="E15" s="1021"/>
      <c r="F15" s="1020">
        <f t="shared" si="1"/>
        <v>0</v>
      </c>
      <c r="G15" s="692"/>
      <c r="H15" s="1013"/>
    </row>
    <row r="16" spans="1:8" x14ac:dyDescent="0.25">
      <c r="B16" s="542">
        <f t="shared" si="0"/>
        <v>6</v>
      </c>
      <c r="C16" s="15"/>
      <c r="D16" s="1011">
        <v>0</v>
      </c>
      <c r="E16" s="1021"/>
      <c r="F16" s="1020">
        <f t="shared" si="1"/>
        <v>0</v>
      </c>
      <c r="G16" s="692"/>
      <c r="H16" s="1013"/>
    </row>
    <row r="17" spans="1:8" x14ac:dyDescent="0.25">
      <c r="B17" s="542">
        <f t="shared" si="0"/>
        <v>6</v>
      </c>
      <c r="C17" s="15"/>
      <c r="D17" s="1011">
        <v>0</v>
      </c>
      <c r="E17" s="1021"/>
      <c r="F17" s="1020">
        <f t="shared" si="1"/>
        <v>0</v>
      </c>
      <c r="G17" s="692"/>
      <c r="H17" s="1013"/>
    </row>
    <row r="18" spans="1:8" x14ac:dyDescent="0.25">
      <c r="B18" s="542">
        <f t="shared" si="0"/>
        <v>6</v>
      </c>
      <c r="C18" s="15"/>
      <c r="D18" s="1011">
        <v>0</v>
      </c>
      <c r="E18" s="1021"/>
      <c r="F18" s="1020">
        <f t="shared" si="1"/>
        <v>0</v>
      </c>
      <c r="G18" s="692"/>
      <c r="H18" s="1013"/>
    </row>
    <row r="19" spans="1:8" x14ac:dyDescent="0.25">
      <c r="B19" s="542">
        <f t="shared" si="0"/>
        <v>6</v>
      </c>
      <c r="C19" s="15"/>
      <c r="D19" s="1011">
        <v>0</v>
      </c>
      <c r="E19" s="1021"/>
      <c r="F19" s="1020">
        <f t="shared" si="1"/>
        <v>0</v>
      </c>
      <c r="G19" s="692"/>
      <c r="H19" s="1013"/>
    </row>
    <row r="20" spans="1:8" x14ac:dyDescent="0.25">
      <c r="B20" s="542">
        <f t="shared" si="0"/>
        <v>6</v>
      </c>
      <c r="C20" s="15"/>
      <c r="D20" s="1011">
        <v>0</v>
      </c>
      <c r="E20" s="1021"/>
      <c r="F20" s="1020">
        <f t="shared" si="1"/>
        <v>0</v>
      </c>
      <c r="G20" s="692"/>
      <c r="H20" s="1013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82" t="s">
        <v>21</v>
      </c>
      <c r="E30" s="1083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3" t="s">
        <v>260</v>
      </c>
      <c r="B1" s="1103"/>
      <c r="C1" s="1103"/>
      <c r="D1" s="1103"/>
      <c r="E1" s="1103"/>
      <c r="F1" s="1103"/>
      <c r="G1" s="1103"/>
      <c r="H1" s="1103"/>
      <c r="I1" s="1103"/>
      <c r="J1" s="1103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4" t="s">
        <v>106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05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05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5"/>
      <c r="D7" s="916" t="s">
        <v>164</v>
      </c>
      <c r="E7" s="917">
        <v>-108.88</v>
      </c>
      <c r="F7" s="91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142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143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144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146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147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149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150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151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141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153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154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156</v>
      </c>
      <c r="H20" s="72">
        <v>70</v>
      </c>
      <c r="I20" s="732">
        <f t="shared" si="3"/>
        <v>34024.999999999993</v>
      </c>
      <c r="J20" s="919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157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159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160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161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162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172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178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174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186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181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188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193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184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195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197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199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201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202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216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217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220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224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229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238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243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244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246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249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1">
        <f t="shared" si="1"/>
        <v>0</v>
      </c>
      <c r="G70" s="692"/>
      <c r="H70" s="1013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1">
        <f t="shared" si="1"/>
        <v>0</v>
      </c>
      <c r="G71" s="692"/>
      <c r="H71" s="1013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1">
        <f t="shared" si="1"/>
        <v>0</v>
      </c>
      <c r="G72" s="692"/>
      <c r="H72" s="1013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1">
        <f t="shared" ref="F73:F93" si="7">D73</f>
        <v>0</v>
      </c>
      <c r="G73" s="692"/>
      <c r="H73" s="1013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1">
        <f t="shared" si="7"/>
        <v>0</v>
      </c>
      <c r="G74" s="692"/>
      <c r="H74" s="1013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1">
        <f t="shared" si="7"/>
        <v>0</v>
      </c>
      <c r="G75" s="692"/>
      <c r="H75" s="1013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89" t="s">
        <v>11</v>
      </c>
      <c r="D99" s="1090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79" t="s">
        <v>68</v>
      </c>
      <c r="B5" s="508" t="s">
        <v>122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79"/>
      <c r="B6" s="509" t="s">
        <v>123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212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215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223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227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231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1"/>
      <c r="E14" s="1022"/>
      <c r="F14" s="1011">
        <f t="shared" si="0"/>
        <v>0</v>
      </c>
      <c r="G14" s="692"/>
      <c r="H14" s="1013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1"/>
      <c r="E15" s="1022"/>
      <c r="F15" s="1011">
        <f t="shared" si="0"/>
        <v>0</v>
      </c>
      <c r="G15" s="692"/>
      <c r="H15" s="1013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1"/>
      <c r="E16" s="1022"/>
      <c r="F16" s="1011">
        <f t="shared" si="0"/>
        <v>0</v>
      </c>
      <c r="G16" s="692"/>
      <c r="H16" s="1013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1"/>
      <c r="E17" s="1022"/>
      <c r="F17" s="1011">
        <f t="shared" si="0"/>
        <v>0</v>
      </c>
      <c r="G17" s="692"/>
      <c r="H17" s="1013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1"/>
      <c r="E18" s="1022"/>
      <c r="F18" s="1011">
        <f t="shared" si="0"/>
        <v>0</v>
      </c>
      <c r="G18" s="692"/>
      <c r="H18" s="1013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1"/>
      <c r="E19" s="1022"/>
      <c r="F19" s="1011">
        <f t="shared" si="0"/>
        <v>0</v>
      </c>
      <c r="G19" s="692"/>
      <c r="H19" s="1013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1"/>
      <c r="E20" s="1022"/>
      <c r="F20" s="1011">
        <f t="shared" si="0"/>
        <v>0</v>
      </c>
      <c r="G20" s="692"/>
      <c r="H20" s="1013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1"/>
      <c r="E21" s="1022"/>
      <c r="F21" s="1011">
        <f t="shared" si="0"/>
        <v>0</v>
      </c>
      <c r="G21" s="692"/>
      <c r="H21" s="1013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1"/>
      <c r="E22" s="1022"/>
      <c r="F22" s="1011">
        <f t="shared" si="0"/>
        <v>0</v>
      </c>
      <c r="G22" s="692"/>
      <c r="H22" s="1013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1"/>
      <c r="E23" s="1022"/>
      <c r="F23" s="1011">
        <f t="shared" si="0"/>
        <v>0</v>
      </c>
      <c r="G23" s="692"/>
      <c r="H23" s="1013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1"/>
      <c r="E24" s="1022"/>
      <c r="F24" s="1011">
        <f t="shared" si="0"/>
        <v>0</v>
      </c>
      <c r="G24" s="692"/>
      <c r="H24" s="1013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1"/>
      <c r="E25" s="1022"/>
      <c r="F25" s="1011">
        <f t="shared" ref="F25:F32" si="3">D25</f>
        <v>0</v>
      </c>
      <c r="G25" s="692"/>
      <c r="H25" s="1013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1"/>
      <c r="E26" s="1022"/>
      <c r="F26" s="1011">
        <f t="shared" si="3"/>
        <v>0</v>
      </c>
      <c r="G26" s="692"/>
      <c r="H26" s="1013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1"/>
      <c r="E27" s="1022"/>
      <c r="F27" s="1011">
        <f t="shared" si="3"/>
        <v>0</v>
      </c>
      <c r="G27" s="692"/>
      <c r="H27" s="1013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1"/>
      <c r="E28" s="1022"/>
      <c r="F28" s="1011">
        <f t="shared" si="3"/>
        <v>0</v>
      </c>
      <c r="G28" s="692"/>
      <c r="H28" s="1013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1"/>
      <c r="E29" s="1022"/>
      <c r="F29" s="1011">
        <f t="shared" si="3"/>
        <v>0</v>
      </c>
      <c r="G29" s="692"/>
      <c r="H29" s="1013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1"/>
      <c r="E30" s="1022"/>
      <c r="F30" s="1011">
        <f t="shared" si="3"/>
        <v>0</v>
      </c>
      <c r="G30" s="692"/>
      <c r="H30" s="1013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79"/>
      <c r="B5" s="508" t="s">
        <v>107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79"/>
      <c r="B6" s="509" t="s">
        <v>108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89" t="s">
        <v>11</v>
      </c>
      <c r="D60" s="1090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5" t="s">
        <v>250</v>
      </c>
      <c r="B1" s="1095"/>
      <c r="C1" s="1095"/>
      <c r="D1" s="1095"/>
      <c r="E1" s="1095"/>
      <c r="F1" s="1095"/>
      <c r="G1" s="1095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06" t="s">
        <v>267</v>
      </c>
      <c r="B5" s="1108" t="s">
        <v>266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07"/>
      <c r="B6" s="1109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10" t="s">
        <v>11</v>
      </c>
      <c r="D56" s="1111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7"/>
      <c r="B1" s="1077"/>
      <c r="C1" s="1077"/>
      <c r="D1" s="1077"/>
      <c r="E1" s="1077"/>
      <c r="F1" s="1077"/>
      <c r="G1" s="10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12" t="s">
        <v>105</v>
      </c>
      <c r="C4" s="495"/>
      <c r="D4" s="275"/>
      <c r="E4" s="359"/>
      <c r="F4" s="329"/>
      <c r="G4" s="253"/>
    </row>
    <row r="5" spans="1:10" ht="15" customHeight="1" x14ac:dyDescent="0.25">
      <c r="A5" s="1106"/>
      <c r="B5" s="1113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107"/>
      <c r="B6" s="1114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5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5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6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7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7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7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8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8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6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6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6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6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29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0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0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0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5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5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5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5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0" t="s">
        <v>11</v>
      </c>
      <c r="D55" s="1111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I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80" t="s">
        <v>256</v>
      </c>
      <c r="L1" s="1080"/>
      <c r="M1" s="1080"/>
      <c r="N1" s="1080"/>
      <c r="O1" s="1080"/>
      <c r="P1" s="1080"/>
      <c r="Q1" s="1080"/>
      <c r="R1" s="379">
        <f>I1+1</f>
        <v>1</v>
      </c>
      <c r="S1" s="379"/>
      <c r="U1" s="1077" t="str">
        <f>K1</f>
        <v>ENTRADAS DEL MES DE   DICIEMBRE      2021</v>
      </c>
      <c r="V1" s="1077"/>
      <c r="W1" s="1077"/>
      <c r="X1" s="1077"/>
      <c r="Y1" s="1077"/>
      <c r="Z1" s="1077"/>
      <c r="AA1" s="1077"/>
      <c r="AB1" s="379">
        <f>R1+1</f>
        <v>2</v>
      </c>
      <c r="AC1" s="636"/>
      <c r="AE1" s="1077" t="str">
        <f>U1</f>
        <v>ENTRADAS DEL MES DE   DICIEMBRE      2021</v>
      </c>
      <c r="AF1" s="1077"/>
      <c r="AG1" s="1077"/>
      <c r="AH1" s="1077"/>
      <c r="AI1" s="1077"/>
      <c r="AJ1" s="1077"/>
      <c r="AK1" s="1077"/>
      <c r="AL1" s="379">
        <f>AB1+1</f>
        <v>3</v>
      </c>
      <c r="AM1" s="379"/>
      <c r="AO1" s="1077" t="str">
        <f>AE1</f>
        <v>ENTRADAS DEL MES DE   DICIEMBRE      2021</v>
      </c>
      <c r="AP1" s="1077"/>
      <c r="AQ1" s="1077"/>
      <c r="AR1" s="1077"/>
      <c r="AS1" s="1077"/>
      <c r="AT1" s="1077"/>
      <c r="AU1" s="1077"/>
      <c r="AV1" s="379">
        <f>AL1+1</f>
        <v>4</v>
      </c>
      <c r="AW1" s="636"/>
      <c r="AY1" s="1077" t="str">
        <f>AO1</f>
        <v>ENTRADAS DEL MES DE   DICIEMBRE      2021</v>
      </c>
      <c r="AZ1" s="1077"/>
      <c r="BA1" s="1077"/>
      <c r="BB1" s="1077"/>
      <c r="BC1" s="1077"/>
      <c r="BD1" s="1077"/>
      <c r="BE1" s="1077"/>
      <c r="BF1" s="379">
        <f>AV1+1</f>
        <v>5</v>
      </c>
      <c r="BG1" s="677"/>
      <c r="BI1" s="1077" t="str">
        <f>AY1</f>
        <v>ENTRADAS DEL MES DE   DICIEMBRE      2021</v>
      </c>
      <c r="BJ1" s="1077"/>
      <c r="BK1" s="1077"/>
      <c r="BL1" s="1077"/>
      <c r="BM1" s="1077"/>
      <c r="BN1" s="1077"/>
      <c r="BO1" s="1077"/>
      <c r="BP1" s="379">
        <f>BF1+1</f>
        <v>6</v>
      </c>
      <c r="BQ1" s="636"/>
      <c r="BS1" s="1077" t="str">
        <f>BI1</f>
        <v>ENTRADAS DEL MES DE   DICIEMBRE      2021</v>
      </c>
      <c r="BT1" s="1077"/>
      <c r="BU1" s="1077"/>
      <c r="BV1" s="1077"/>
      <c r="BW1" s="1077"/>
      <c r="BX1" s="1077"/>
      <c r="BY1" s="1077"/>
      <c r="BZ1" s="379">
        <f>BP1+1</f>
        <v>7</v>
      </c>
      <c r="CC1" s="1077" t="str">
        <f>BS1</f>
        <v>ENTRADAS DEL MES DE   DICIEMBRE      2021</v>
      </c>
      <c r="CD1" s="1077"/>
      <c r="CE1" s="1077"/>
      <c r="CF1" s="1077"/>
      <c r="CG1" s="1077"/>
      <c r="CH1" s="1077"/>
      <c r="CI1" s="1077"/>
      <c r="CJ1" s="379">
        <f>BZ1+1</f>
        <v>8</v>
      </c>
      <c r="CM1" s="1077" t="str">
        <f>CC1</f>
        <v>ENTRADAS DEL MES DE   DICIEMBRE      2021</v>
      </c>
      <c r="CN1" s="1077"/>
      <c r="CO1" s="1077"/>
      <c r="CP1" s="1077"/>
      <c r="CQ1" s="1077"/>
      <c r="CR1" s="1077"/>
      <c r="CS1" s="1077"/>
      <c r="CT1" s="379">
        <f>CJ1+1</f>
        <v>9</v>
      </c>
      <c r="CU1" s="636"/>
      <c r="CW1" s="1077" t="str">
        <f>CM1</f>
        <v>ENTRADAS DEL MES DE   DICIEMBRE      2021</v>
      </c>
      <c r="CX1" s="1077"/>
      <c r="CY1" s="1077"/>
      <c r="CZ1" s="1077"/>
      <c r="DA1" s="1077"/>
      <c r="DB1" s="1077"/>
      <c r="DC1" s="1077"/>
      <c r="DD1" s="379">
        <f>CT1+1</f>
        <v>10</v>
      </c>
      <c r="DE1" s="636"/>
      <c r="DG1" s="1077" t="str">
        <f>CW1</f>
        <v>ENTRADAS DEL MES DE   DICIEMBRE      2021</v>
      </c>
      <c r="DH1" s="1077"/>
      <c r="DI1" s="1077"/>
      <c r="DJ1" s="1077"/>
      <c r="DK1" s="1077"/>
      <c r="DL1" s="1077"/>
      <c r="DM1" s="1077"/>
      <c r="DN1" s="379">
        <f>DD1+1</f>
        <v>11</v>
      </c>
      <c r="DO1" s="636"/>
      <c r="DQ1" s="1077" t="str">
        <f>DG1</f>
        <v>ENTRADAS DEL MES DE   DICIEMBRE      2021</v>
      </c>
      <c r="DR1" s="1077"/>
      <c r="DS1" s="1077"/>
      <c r="DT1" s="1077"/>
      <c r="DU1" s="1077"/>
      <c r="DV1" s="1077"/>
      <c r="DW1" s="1077"/>
      <c r="DX1" s="379">
        <f>DN1+1</f>
        <v>12</v>
      </c>
      <c r="EA1" s="1077" t="str">
        <f>DQ1</f>
        <v>ENTRADAS DEL MES DE   DICIEMBRE      2021</v>
      </c>
      <c r="EB1" s="1077"/>
      <c r="EC1" s="1077"/>
      <c r="ED1" s="1077"/>
      <c r="EE1" s="1077"/>
      <c r="EF1" s="1077"/>
      <c r="EG1" s="1077"/>
      <c r="EH1" s="379">
        <f>DX1+1</f>
        <v>13</v>
      </c>
      <c r="EI1" s="636"/>
      <c r="EK1" s="1077" t="str">
        <f>EA1</f>
        <v>ENTRADAS DEL MES DE   DICIEMBRE      2021</v>
      </c>
      <c r="EL1" s="1077"/>
      <c r="EM1" s="1077"/>
      <c r="EN1" s="1077"/>
      <c r="EO1" s="1077"/>
      <c r="EP1" s="1077"/>
      <c r="EQ1" s="1077"/>
      <c r="ER1" s="379">
        <f>EH1+1</f>
        <v>14</v>
      </c>
      <c r="ES1" s="636"/>
      <c r="EU1" s="1077" t="str">
        <f>EK1</f>
        <v>ENTRADAS DEL MES DE   DICIEMBRE      2021</v>
      </c>
      <c r="EV1" s="1077"/>
      <c r="EW1" s="1077"/>
      <c r="EX1" s="1077"/>
      <c r="EY1" s="1077"/>
      <c r="EZ1" s="1077"/>
      <c r="FA1" s="1077"/>
      <c r="FB1" s="379">
        <f>ER1+1</f>
        <v>15</v>
      </c>
      <c r="FC1" s="636"/>
      <c r="FE1" s="1077" t="str">
        <f>EU1</f>
        <v>ENTRADAS DEL MES DE   DICIEMBRE      2021</v>
      </c>
      <c r="FF1" s="1077"/>
      <c r="FG1" s="1077"/>
      <c r="FH1" s="1077"/>
      <c r="FI1" s="1077"/>
      <c r="FJ1" s="1077"/>
      <c r="FK1" s="1077"/>
      <c r="FL1" s="379">
        <f>FB1+1</f>
        <v>16</v>
      </c>
      <c r="FM1" s="636"/>
      <c r="FO1" s="1077" t="str">
        <f>FE1</f>
        <v>ENTRADAS DEL MES DE   DICIEMBRE      2021</v>
      </c>
      <c r="FP1" s="1077"/>
      <c r="FQ1" s="1077"/>
      <c r="FR1" s="1077"/>
      <c r="FS1" s="1077"/>
      <c r="FT1" s="1077"/>
      <c r="FU1" s="1077"/>
      <c r="FV1" s="379">
        <f>FL1+1</f>
        <v>17</v>
      </c>
      <c r="FW1" s="636"/>
      <c r="FY1" s="1077" t="str">
        <f>FO1</f>
        <v>ENTRADAS DEL MES DE   DICIEMBRE      2021</v>
      </c>
      <c r="FZ1" s="1077"/>
      <c r="GA1" s="1077"/>
      <c r="GB1" s="1077"/>
      <c r="GC1" s="1077"/>
      <c r="GD1" s="1077"/>
      <c r="GE1" s="1077"/>
      <c r="GF1" s="379">
        <f>FV1+1</f>
        <v>18</v>
      </c>
      <c r="GG1" s="636"/>
      <c r="GH1" s="76" t="s">
        <v>37</v>
      </c>
      <c r="GI1" s="1077" t="str">
        <f>FY1</f>
        <v>ENTRADAS DEL MES DE   DICIEMBRE      2021</v>
      </c>
      <c r="GJ1" s="1077"/>
      <c r="GK1" s="1077"/>
      <c r="GL1" s="1077"/>
      <c r="GM1" s="1077"/>
      <c r="GN1" s="1077"/>
      <c r="GO1" s="1077"/>
      <c r="GP1" s="379">
        <f>GF1+1</f>
        <v>19</v>
      </c>
      <c r="GQ1" s="636"/>
      <c r="GS1" s="1077" t="str">
        <f>GI1</f>
        <v>ENTRADAS DEL MES DE   DICIEMBRE      2021</v>
      </c>
      <c r="GT1" s="1077"/>
      <c r="GU1" s="1077"/>
      <c r="GV1" s="1077"/>
      <c r="GW1" s="1077"/>
      <c r="GX1" s="1077"/>
      <c r="GY1" s="1077"/>
      <c r="GZ1" s="379">
        <f>GP1+1</f>
        <v>20</v>
      </c>
      <c r="HA1" s="636"/>
      <c r="HC1" s="1077" t="str">
        <f>GS1</f>
        <v>ENTRADAS DEL MES DE   DICIEMBRE      2021</v>
      </c>
      <c r="HD1" s="1077"/>
      <c r="HE1" s="1077"/>
      <c r="HF1" s="1077"/>
      <c r="HG1" s="1077"/>
      <c r="HH1" s="1077"/>
      <c r="HI1" s="1077"/>
      <c r="HJ1" s="379">
        <f>GZ1+1</f>
        <v>21</v>
      </c>
      <c r="HK1" s="636"/>
      <c r="HM1" s="1077" t="str">
        <f>HC1</f>
        <v>ENTRADAS DEL MES DE   DICIEMBRE      2021</v>
      </c>
      <c r="HN1" s="1077"/>
      <c r="HO1" s="1077"/>
      <c r="HP1" s="1077"/>
      <c r="HQ1" s="1077"/>
      <c r="HR1" s="1077"/>
      <c r="HS1" s="1077"/>
      <c r="HT1" s="379">
        <f>HJ1+1</f>
        <v>22</v>
      </c>
      <c r="HU1" s="636"/>
      <c r="HW1" s="1077" t="str">
        <f>HM1</f>
        <v>ENTRADAS DEL MES DE   DICIEMBRE      2021</v>
      </c>
      <c r="HX1" s="1077"/>
      <c r="HY1" s="1077"/>
      <c r="HZ1" s="1077"/>
      <c r="IA1" s="1077"/>
      <c r="IB1" s="1077"/>
      <c r="IC1" s="1077"/>
      <c r="ID1" s="379">
        <f>HT1+1</f>
        <v>23</v>
      </c>
      <c r="IE1" s="636"/>
      <c r="IG1" s="1077" t="str">
        <f>HW1</f>
        <v>ENTRADAS DEL MES DE   DICIEMBRE      2021</v>
      </c>
      <c r="IH1" s="1077"/>
      <c r="II1" s="1077"/>
      <c r="IJ1" s="1077"/>
      <c r="IK1" s="1077"/>
      <c r="IL1" s="1077"/>
      <c r="IM1" s="1077"/>
      <c r="IN1" s="379">
        <f>ID1+1</f>
        <v>24</v>
      </c>
      <c r="IO1" s="636"/>
      <c r="IQ1" s="1077" t="str">
        <f>IG1</f>
        <v>ENTRADAS DEL MES DE   DICIEMBRE      2021</v>
      </c>
      <c r="IR1" s="1077"/>
      <c r="IS1" s="1077"/>
      <c r="IT1" s="1077"/>
      <c r="IU1" s="1077"/>
      <c r="IV1" s="1077"/>
      <c r="IW1" s="1077"/>
      <c r="IX1" s="379">
        <f>IN1+1</f>
        <v>25</v>
      </c>
      <c r="IY1" s="636"/>
      <c r="JA1" s="1077" t="str">
        <f>IQ1</f>
        <v>ENTRADAS DEL MES DE   DICIEMBRE      2021</v>
      </c>
      <c r="JB1" s="1077"/>
      <c r="JC1" s="1077"/>
      <c r="JD1" s="1077"/>
      <c r="JE1" s="1077"/>
      <c r="JF1" s="1077"/>
      <c r="JG1" s="1077"/>
      <c r="JH1" s="379">
        <f>IX1+1</f>
        <v>26</v>
      </c>
      <c r="JI1" s="636"/>
      <c r="JK1" s="1088" t="str">
        <f>JA1</f>
        <v>ENTRADAS DEL MES DE   DICIEMBRE      2021</v>
      </c>
      <c r="JL1" s="1088"/>
      <c r="JM1" s="1088"/>
      <c r="JN1" s="1088"/>
      <c r="JO1" s="1088"/>
      <c r="JP1" s="1088"/>
      <c r="JQ1" s="1088"/>
      <c r="JR1" s="379">
        <f>JH1+1</f>
        <v>27</v>
      </c>
      <c r="JS1" s="636"/>
      <c r="JU1" s="1077" t="str">
        <f>JK1</f>
        <v>ENTRADAS DEL MES DE   DICIEMBRE      2021</v>
      </c>
      <c r="JV1" s="1077"/>
      <c r="JW1" s="1077"/>
      <c r="JX1" s="1077"/>
      <c r="JY1" s="1077"/>
      <c r="JZ1" s="1077"/>
      <c r="KA1" s="1077"/>
      <c r="KB1" s="379">
        <f>JR1+1</f>
        <v>28</v>
      </c>
      <c r="KC1" s="636"/>
      <c r="KE1" s="1077" t="str">
        <f>JU1</f>
        <v>ENTRADAS DEL MES DE   DICIEMBRE      2021</v>
      </c>
      <c r="KF1" s="1077"/>
      <c r="KG1" s="1077"/>
      <c r="KH1" s="1077"/>
      <c r="KI1" s="1077"/>
      <c r="KJ1" s="1077"/>
      <c r="KK1" s="1077"/>
      <c r="KL1" s="379">
        <f>KB1+1</f>
        <v>29</v>
      </c>
      <c r="KM1" s="636"/>
      <c r="KO1" s="1077" t="str">
        <f>KE1</f>
        <v>ENTRADAS DEL MES DE   DICIEMBRE      2021</v>
      </c>
      <c r="KP1" s="1077"/>
      <c r="KQ1" s="1077"/>
      <c r="KR1" s="1077"/>
      <c r="KS1" s="1077"/>
      <c r="KT1" s="1077"/>
      <c r="KU1" s="1077"/>
      <c r="KV1" s="379">
        <f>KL1+1</f>
        <v>30</v>
      </c>
      <c r="KW1" s="636"/>
      <c r="KY1" s="1077" t="str">
        <f>KO1</f>
        <v>ENTRADAS DEL MES DE   DICIEMBRE      2021</v>
      </c>
      <c r="KZ1" s="1077"/>
      <c r="LA1" s="1077"/>
      <c r="LB1" s="1077"/>
      <c r="LC1" s="1077"/>
      <c r="LD1" s="1077"/>
      <c r="LE1" s="1077"/>
      <c r="LF1" s="379">
        <f>KV1+1</f>
        <v>31</v>
      </c>
      <c r="LG1" s="636"/>
      <c r="LI1" s="1077" t="str">
        <f>KY1</f>
        <v>ENTRADAS DEL MES DE   DICIEMBRE      2021</v>
      </c>
      <c r="LJ1" s="1077"/>
      <c r="LK1" s="1077"/>
      <c r="LL1" s="1077"/>
      <c r="LM1" s="1077"/>
      <c r="LN1" s="1077"/>
      <c r="LO1" s="1077"/>
      <c r="LP1" s="379">
        <f>LF1+1</f>
        <v>32</v>
      </c>
      <c r="LQ1" s="636"/>
      <c r="LS1" s="1077" t="str">
        <f>LI1</f>
        <v>ENTRADAS DEL MES DE   DICIEMBRE      2021</v>
      </c>
      <c r="LT1" s="1077"/>
      <c r="LU1" s="1077"/>
      <c r="LV1" s="1077"/>
      <c r="LW1" s="1077"/>
      <c r="LX1" s="1077"/>
      <c r="LY1" s="1077"/>
      <c r="LZ1" s="379">
        <f>LP1+1</f>
        <v>33</v>
      </c>
      <c r="MB1" s="1077" t="str">
        <f>LS1</f>
        <v>ENTRADAS DEL MES DE   DICIEMBRE      2021</v>
      </c>
      <c r="MC1" s="1077"/>
      <c r="MD1" s="1077"/>
      <c r="ME1" s="1077"/>
      <c r="MF1" s="1077"/>
      <c r="MG1" s="1077"/>
      <c r="MH1" s="1077"/>
      <c r="MI1" s="379">
        <f>LZ1+1</f>
        <v>34</v>
      </c>
      <c r="MJ1" s="379"/>
      <c r="ML1" s="1077" t="str">
        <f>MB1</f>
        <v>ENTRADAS DEL MES DE   DICIEMBRE      2021</v>
      </c>
      <c r="MM1" s="1077"/>
      <c r="MN1" s="1077"/>
      <c r="MO1" s="1077"/>
      <c r="MP1" s="1077"/>
      <c r="MQ1" s="1077"/>
      <c r="MR1" s="1077"/>
      <c r="MS1" s="379">
        <f>MI1+1</f>
        <v>35</v>
      </c>
      <c r="MT1" s="379"/>
      <c r="MV1" s="1077" t="str">
        <f>ML1</f>
        <v>ENTRADAS DEL MES DE   DICIEMBRE      2021</v>
      </c>
      <c r="MW1" s="1077"/>
      <c r="MX1" s="1077"/>
      <c r="MY1" s="1077"/>
      <c r="MZ1" s="1077"/>
      <c r="NA1" s="1077"/>
      <c r="NB1" s="1077"/>
      <c r="NC1" s="379">
        <f>MS1+1</f>
        <v>36</v>
      </c>
      <c r="ND1" s="379"/>
      <c r="NF1" s="1077" t="str">
        <f>MV1</f>
        <v>ENTRADAS DEL MES DE   DICIEMBRE      2021</v>
      </c>
      <c r="NG1" s="1077"/>
      <c r="NH1" s="1077"/>
      <c r="NI1" s="1077"/>
      <c r="NJ1" s="1077"/>
      <c r="NK1" s="1077"/>
      <c r="NL1" s="1077"/>
      <c r="NM1" s="379">
        <f>NC1+1</f>
        <v>37</v>
      </c>
      <c r="NN1" s="379"/>
      <c r="NP1" s="1077" t="str">
        <f>NF1</f>
        <v>ENTRADAS DEL MES DE   DICIEMBRE      2021</v>
      </c>
      <c r="NQ1" s="1077"/>
      <c r="NR1" s="1077"/>
      <c r="NS1" s="1077"/>
      <c r="NT1" s="1077"/>
      <c r="NU1" s="1077"/>
      <c r="NV1" s="1077"/>
      <c r="NW1" s="379">
        <f>NM1+1</f>
        <v>38</v>
      </c>
      <c r="NX1" s="379"/>
      <c r="NZ1" s="1077" t="str">
        <f>NP1</f>
        <v>ENTRADAS DEL MES DE   DICIEMBRE      2021</v>
      </c>
      <c r="OA1" s="1077"/>
      <c r="OB1" s="1077"/>
      <c r="OC1" s="1077"/>
      <c r="OD1" s="1077"/>
      <c r="OE1" s="1077"/>
      <c r="OF1" s="1077"/>
      <c r="OG1" s="379">
        <f>NW1+1</f>
        <v>39</v>
      </c>
      <c r="OH1" s="379"/>
      <c r="OJ1" s="1077" t="str">
        <f>NZ1</f>
        <v>ENTRADAS DEL MES DE   DICIEMBRE      2021</v>
      </c>
      <c r="OK1" s="1077"/>
      <c r="OL1" s="1077"/>
      <c r="OM1" s="1077"/>
      <c r="ON1" s="1077"/>
      <c r="OO1" s="1077"/>
      <c r="OP1" s="1077"/>
      <c r="OQ1" s="379">
        <f>OG1+1</f>
        <v>40</v>
      </c>
      <c r="OR1" s="379"/>
      <c r="OT1" s="1077" t="str">
        <f>OJ1</f>
        <v>ENTRADAS DEL MES DE   DICIEMBRE      2021</v>
      </c>
      <c r="OU1" s="1077"/>
      <c r="OV1" s="1077"/>
      <c r="OW1" s="1077"/>
      <c r="OX1" s="1077"/>
      <c r="OY1" s="1077"/>
      <c r="OZ1" s="1077"/>
      <c r="PA1" s="379">
        <f>OQ1+1</f>
        <v>41</v>
      </c>
      <c r="PB1" s="379"/>
      <c r="PD1" s="1077" t="str">
        <f>OT1</f>
        <v>ENTRADAS DEL MES DE   DICIEMBRE      2021</v>
      </c>
      <c r="PE1" s="1077"/>
      <c r="PF1" s="1077"/>
      <c r="PG1" s="1077"/>
      <c r="PH1" s="1077"/>
      <c r="PI1" s="1077"/>
      <c r="PJ1" s="1077"/>
      <c r="PK1" s="379">
        <f>PA1+1</f>
        <v>42</v>
      </c>
      <c r="PL1" s="379"/>
      <c r="PN1" s="1077" t="str">
        <f>PD1</f>
        <v>ENTRADAS DEL MES DE   DICIEMBRE      2021</v>
      </c>
      <c r="PO1" s="1077"/>
      <c r="PP1" s="1077"/>
      <c r="PQ1" s="1077"/>
      <c r="PR1" s="1077"/>
      <c r="PS1" s="1077"/>
      <c r="PT1" s="1077"/>
      <c r="PU1" s="379">
        <f>PK1+1</f>
        <v>43</v>
      </c>
      <c r="PW1" s="1077" t="str">
        <f>PN1</f>
        <v>ENTRADAS DEL MES DE   DICIEMBRE      2021</v>
      </c>
      <c r="PX1" s="1077"/>
      <c r="PY1" s="1077"/>
      <c r="PZ1" s="1077"/>
      <c r="QA1" s="1077"/>
      <c r="QB1" s="1077"/>
      <c r="QC1" s="1077"/>
      <c r="QD1" s="379">
        <f>PU1+1</f>
        <v>44</v>
      </c>
      <c r="QF1" s="1077" t="str">
        <f>PW1</f>
        <v>ENTRADAS DEL MES DE   DICIEMBRE      2021</v>
      </c>
      <c r="QG1" s="1077"/>
      <c r="QH1" s="1077"/>
      <c r="QI1" s="1077"/>
      <c r="QJ1" s="1077"/>
      <c r="QK1" s="1077"/>
      <c r="QL1" s="1077"/>
      <c r="QM1" s="379">
        <f>QD1+1</f>
        <v>45</v>
      </c>
      <c r="QO1" s="1077" t="str">
        <f>QF1</f>
        <v>ENTRADAS DEL MES DE   DICIEMBRE      2021</v>
      </c>
      <c r="QP1" s="1077"/>
      <c r="QQ1" s="1077"/>
      <c r="QR1" s="1077"/>
      <c r="QS1" s="1077"/>
      <c r="QT1" s="1077"/>
      <c r="QU1" s="1077"/>
      <c r="QV1" s="379">
        <f>QM1+1</f>
        <v>46</v>
      </c>
      <c r="QX1" s="1077" t="str">
        <f>QO1</f>
        <v>ENTRADAS DEL MES DE   DICIEMBRE      2021</v>
      </c>
      <c r="QY1" s="1077"/>
      <c r="QZ1" s="1077"/>
      <c r="RA1" s="1077"/>
      <c r="RB1" s="1077"/>
      <c r="RC1" s="1077"/>
      <c r="RD1" s="1077"/>
      <c r="RE1" s="379">
        <f>QV1+1</f>
        <v>47</v>
      </c>
      <c r="RG1" s="1077" t="str">
        <f>QX1</f>
        <v>ENTRADAS DEL MES DE   DICIEMBRE      2021</v>
      </c>
      <c r="RH1" s="1077"/>
      <c r="RI1" s="1077"/>
      <c r="RJ1" s="1077"/>
      <c r="RK1" s="1077"/>
      <c r="RL1" s="1077"/>
      <c r="RM1" s="1077"/>
      <c r="RN1" s="379">
        <f>RE1+1</f>
        <v>48</v>
      </c>
      <c r="RP1" s="1077" t="str">
        <f>RG1</f>
        <v>ENTRADAS DEL MES DE   DICIEMBRE      2021</v>
      </c>
      <c r="RQ1" s="1077"/>
      <c r="RR1" s="1077"/>
      <c r="RS1" s="1077"/>
      <c r="RT1" s="1077"/>
      <c r="RU1" s="1077"/>
      <c r="RV1" s="1077"/>
      <c r="RW1" s="379">
        <f>RN1+1</f>
        <v>49</v>
      </c>
      <c r="RY1" s="1077" t="str">
        <f>RP1</f>
        <v>ENTRADAS DEL MES DE   DICIEMBRE      2021</v>
      </c>
      <c r="RZ1" s="1077"/>
      <c r="SA1" s="1077"/>
      <c r="SB1" s="1077"/>
      <c r="SC1" s="1077"/>
      <c r="SD1" s="1077"/>
      <c r="SE1" s="1077"/>
      <c r="SF1" s="379">
        <f>RW1+1</f>
        <v>50</v>
      </c>
      <c r="SH1" s="1077" t="str">
        <f>RY1</f>
        <v>ENTRADAS DEL MES DE   DICIEMBRE      2021</v>
      </c>
      <c r="SI1" s="1077"/>
      <c r="SJ1" s="1077"/>
      <c r="SK1" s="1077"/>
      <c r="SL1" s="1077"/>
      <c r="SM1" s="1077"/>
      <c r="SN1" s="1077"/>
      <c r="SO1" s="379">
        <f>SF1+1</f>
        <v>51</v>
      </c>
      <c r="SQ1" s="1077" t="str">
        <f>SH1</f>
        <v>ENTRADAS DEL MES DE   DICIEMBRE      2021</v>
      </c>
      <c r="SR1" s="1077"/>
      <c r="SS1" s="1077"/>
      <c r="ST1" s="1077"/>
      <c r="SU1" s="1077"/>
      <c r="SV1" s="1077"/>
      <c r="SW1" s="1077"/>
      <c r="SX1" s="379">
        <f>SO1+1</f>
        <v>52</v>
      </c>
      <c r="SZ1" s="1077" t="str">
        <f>SQ1</f>
        <v>ENTRADAS DEL MES DE   DICIEMBRE      2021</v>
      </c>
      <c r="TA1" s="1077"/>
      <c r="TB1" s="1077"/>
      <c r="TC1" s="1077"/>
      <c r="TD1" s="1077"/>
      <c r="TE1" s="1077"/>
      <c r="TF1" s="1077"/>
      <c r="TG1" s="379">
        <f>SX1+1</f>
        <v>53</v>
      </c>
      <c r="TI1" s="1077" t="str">
        <f>SZ1</f>
        <v>ENTRADAS DEL MES DE   DICIEMBRE      2021</v>
      </c>
      <c r="TJ1" s="1077"/>
      <c r="TK1" s="1077"/>
      <c r="TL1" s="1077"/>
      <c r="TM1" s="1077"/>
      <c r="TN1" s="1077"/>
      <c r="TO1" s="1077"/>
      <c r="TP1" s="379">
        <f>TG1+1</f>
        <v>54</v>
      </c>
      <c r="TR1" s="1077" t="str">
        <f>TI1</f>
        <v>ENTRADAS DEL MES DE   DICIEMBRE      2021</v>
      </c>
      <c r="TS1" s="1077"/>
      <c r="TT1" s="1077"/>
      <c r="TU1" s="1077"/>
      <c r="TV1" s="1077"/>
      <c r="TW1" s="1077"/>
      <c r="TX1" s="1077"/>
      <c r="TY1" s="379">
        <f>TP1+1</f>
        <v>55</v>
      </c>
      <c r="UA1" s="1077" t="str">
        <f>TR1</f>
        <v>ENTRADAS DEL MES DE   DICIEMBRE      2021</v>
      </c>
      <c r="UB1" s="1077"/>
      <c r="UC1" s="1077"/>
      <c r="UD1" s="1077"/>
      <c r="UE1" s="1077"/>
      <c r="UF1" s="1077"/>
      <c r="UG1" s="1077"/>
      <c r="UH1" s="379">
        <f>TY1+1</f>
        <v>56</v>
      </c>
      <c r="UJ1" s="1077" t="str">
        <f>UA1</f>
        <v>ENTRADAS DEL MES DE   DICIEMBRE      2021</v>
      </c>
      <c r="UK1" s="1077"/>
      <c r="UL1" s="1077"/>
      <c r="UM1" s="1077"/>
      <c r="UN1" s="1077"/>
      <c r="UO1" s="1077"/>
      <c r="UP1" s="1077"/>
      <c r="UQ1" s="379">
        <f>UH1+1</f>
        <v>57</v>
      </c>
      <c r="US1" s="1077" t="str">
        <f>UJ1</f>
        <v>ENTRADAS DEL MES DE   DICIEMBRE      2021</v>
      </c>
      <c r="UT1" s="1077"/>
      <c r="UU1" s="1077"/>
      <c r="UV1" s="1077"/>
      <c r="UW1" s="1077"/>
      <c r="UX1" s="1077"/>
      <c r="UY1" s="1077"/>
      <c r="UZ1" s="379">
        <f>UQ1+1</f>
        <v>58</v>
      </c>
      <c r="VB1" s="1077" t="str">
        <f>US1</f>
        <v>ENTRADAS DEL MES DE   DICIEMBRE      2021</v>
      </c>
      <c r="VC1" s="1077"/>
      <c r="VD1" s="1077"/>
      <c r="VE1" s="1077"/>
      <c r="VF1" s="1077"/>
      <c r="VG1" s="1077"/>
      <c r="VH1" s="1077"/>
      <c r="VI1" s="379">
        <f>UZ1+1</f>
        <v>59</v>
      </c>
      <c r="VK1" s="1077" t="str">
        <f>VB1</f>
        <v>ENTRADAS DEL MES DE   DICIEMBRE      2021</v>
      </c>
      <c r="VL1" s="1077"/>
      <c r="VM1" s="1077"/>
      <c r="VN1" s="1077"/>
      <c r="VO1" s="1077"/>
      <c r="VP1" s="1077"/>
      <c r="VQ1" s="1077"/>
      <c r="VR1" s="379">
        <f>VI1+1</f>
        <v>60</v>
      </c>
      <c r="VT1" s="1077" t="str">
        <f>VK1</f>
        <v>ENTRADAS DEL MES DE   DICIEMBRE      2021</v>
      </c>
      <c r="VU1" s="1077"/>
      <c r="VV1" s="1077"/>
      <c r="VW1" s="1077"/>
      <c r="VX1" s="1077"/>
      <c r="VY1" s="1077"/>
      <c r="VZ1" s="1077"/>
      <c r="WA1" s="379">
        <f>VR1+1</f>
        <v>61</v>
      </c>
      <c r="WC1" s="1077" t="str">
        <f>VT1</f>
        <v>ENTRADAS DEL MES DE   DICIEMBRE      2021</v>
      </c>
      <c r="WD1" s="1077"/>
      <c r="WE1" s="1077"/>
      <c r="WF1" s="1077"/>
      <c r="WG1" s="1077"/>
      <c r="WH1" s="1077"/>
      <c r="WI1" s="1077"/>
      <c r="WJ1" s="379">
        <f>WA1+1</f>
        <v>62</v>
      </c>
      <c r="WL1" s="1077" t="str">
        <f>WC1</f>
        <v>ENTRADAS DEL MES DE   DICIEMBRE      2021</v>
      </c>
      <c r="WM1" s="1077"/>
      <c r="WN1" s="1077"/>
      <c r="WO1" s="1077"/>
      <c r="WP1" s="1077"/>
      <c r="WQ1" s="1077"/>
      <c r="WR1" s="1077"/>
      <c r="WS1" s="379">
        <f>WJ1+1</f>
        <v>63</v>
      </c>
      <c r="WU1" s="1077" t="str">
        <f>WL1</f>
        <v>ENTRADAS DEL MES DE   DICIEMBRE      2021</v>
      </c>
      <c r="WV1" s="1077"/>
      <c r="WW1" s="1077"/>
      <c r="WX1" s="1077"/>
      <c r="WY1" s="1077"/>
      <c r="WZ1" s="1077"/>
      <c r="XA1" s="1077"/>
      <c r="XB1" s="379">
        <f>WS1+1</f>
        <v>64</v>
      </c>
      <c r="XD1" s="1077" t="str">
        <f>WU1</f>
        <v>ENTRADAS DEL MES DE   DICIEMBRE      2021</v>
      </c>
      <c r="XE1" s="1077"/>
      <c r="XF1" s="1077"/>
      <c r="XG1" s="1077"/>
      <c r="XH1" s="1077"/>
      <c r="XI1" s="1077"/>
      <c r="XJ1" s="1077"/>
      <c r="XK1" s="379">
        <f>XB1+1</f>
        <v>65</v>
      </c>
      <c r="XM1" s="1077" t="str">
        <f>XD1</f>
        <v>ENTRADAS DEL MES DE   DICIEMBRE      2021</v>
      </c>
      <c r="XN1" s="1077"/>
      <c r="XO1" s="1077"/>
      <c r="XP1" s="1077"/>
      <c r="XQ1" s="1077"/>
      <c r="XR1" s="1077"/>
      <c r="XS1" s="1077"/>
      <c r="XT1" s="379">
        <f>XK1+1</f>
        <v>66</v>
      </c>
      <c r="XV1" s="1077" t="str">
        <f>XM1</f>
        <v>ENTRADAS DEL MES DE   DICIEMBRE      2021</v>
      </c>
      <c r="XW1" s="1077"/>
      <c r="XX1" s="1077"/>
      <c r="XY1" s="1077"/>
      <c r="XZ1" s="1077"/>
      <c r="YA1" s="1077"/>
      <c r="YB1" s="1077"/>
      <c r="YC1" s="379">
        <f>XT1+1</f>
        <v>67</v>
      </c>
      <c r="YE1" s="1077" t="str">
        <f>XV1</f>
        <v>ENTRADAS DEL MES DE   DICIEMBRE      2021</v>
      </c>
      <c r="YF1" s="1077"/>
      <c r="YG1" s="1077"/>
      <c r="YH1" s="1077"/>
      <c r="YI1" s="1077"/>
      <c r="YJ1" s="1077"/>
      <c r="YK1" s="1077"/>
      <c r="YL1" s="379">
        <f>YC1+1</f>
        <v>68</v>
      </c>
      <c r="YN1" s="1077" t="str">
        <f>YE1</f>
        <v>ENTRADAS DEL MES DE   DICIEMBRE      2021</v>
      </c>
      <c r="YO1" s="1077"/>
      <c r="YP1" s="1077"/>
      <c r="YQ1" s="1077"/>
      <c r="YR1" s="1077"/>
      <c r="YS1" s="1077"/>
      <c r="YT1" s="1077"/>
      <c r="YU1" s="379">
        <f>YL1+1</f>
        <v>69</v>
      </c>
      <c r="YW1" s="1077" t="str">
        <f>YN1</f>
        <v>ENTRADAS DEL MES DE   DICIEMBRE      2021</v>
      </c>
      <c r="YX1" s="1077"/>
      <c r="YY1" s="1077"/>
      <c r="YZ1" s="1077"/>
      <c r="ZA1" s="1077"/>
      <c r="ZB1" s="1077"/>
      <c r="ZC1" s="1077"/>
      <c r="ZD1" s="379">
        <f>YU1+1</f>
        <v>70</v>
      </c>
      <c r="ZF1" s="1077" t="str">
        <f>YW1</f>
        <v>ENTRADAS DEL MES DE   DICIEMBRE      2021</v>
      </c>
      <c r="ZG1" s="1077"/>
      <c r="ZH1" s="1077"/>
      <c r="ZI1" s="1077"/>
      <c r="ZJ1" s="1077"/>
      <c r="ZK1" s="1077"/>
      <c r="ZL1" s="1077"/>
      <c r="ZM1" s="379">
        <f>ZD1+1</f>
        <v>71</v>
      </c>
      <c r="ZO1" s="1077" t="str">
        <f>ZF1</f>
        <v>ENTRADAS DEL MES DE   DICIEMBRE      2021</v>
      </c>
      <c r="ZP1" s="1077"/>
      <c r="ZQ1" s="1077"/>
      <c r="ZR1" s="1077"/>
      <c r="ZS1" s="1077"/>
      <c r="ZT1" s="1077"/>
      <c r="ZU1" s="1077"/>
      <c r="ZV1" s="379">
        <f>ZM1+1</f>
        <v>72</v>
      </c>
      <c r="ZX1" s="1077" t="str">
        <f>ZO1</f>
        <v>ENTRADAS DEL MES DE   DICIEMBRE      2021</v>
      </c>
      <c r="ZY1" s="1077"/>
      <c r="ZZ1" s="1077"/>
      <c r="AAA1" s="1077"/>
      <c r="AAB1" s="1077"/>
      <c r="AAC1" s="1077"/>
      <c r="AAD1" s="1077"/>
      <c r="AAE1" s="379">
        <f>ZV1+1</f>
        <v>73</v>
      </c>
      <c r="AAG1" s="1077" t="str">
        <f>ZX1</f>
        <v>ENTRADAS DEL MES DE   DICIEMBRE      2021</v>
      </c>
      <c r="AAH1" s="1077"/>
      <c r="AAI1" s="1077"/>
      <c r="AAJ1" s="1077"/>
      <c r="AAK1" s="1077"/>
      <c r="AAL1" s="1077"/>
      <c r="AAM1" s="1077"/>
      <c r="AAN1" s="379">
        <f>AAE1+1</f>
        <v>74</v>
      </c>
      <c r="AAP1" s="1077" t="str">
        <f>AAG1</f>
        <v>ENTRADAS DEL MES DE   DICIEMBRE      2021</v>
      </c>
      <c r="AAQ1" s="1077"/>
      <c r="AAR1" s="1077"/>
      <c r="AAS1" s="1077"/>
      <c r="AAT1" s="1077"/>
      <c r="AAU1" s="1077"/>
      <c r="AAV1" s="1077"/>
      <c r="AAW1" s="379">
        <f>AAN1+1</f>
        <v>75</v>
      </c>
      <c r="AAY1" s="1077" t="str">
        <f>AAP1</f>
        <v>ENTRADAS DEL MES DE   DICIEMBRE      2021</v>
      </c>
      <c r="AAZ1" s="1077"/>
      <c r="ABA1" s="1077"/>
      <c r="ABB1" s="1077"/>
      <c r="ABC1" s="1077"/>
      <c r="ABD1" s="1077"/>
      <c r="ABE1" s="1077"/>
      <c r="ABF1" s="379">
        <f>AAW1+1</f>
        <v>76</v>
      </c>
      <c r="ABH1" s="1077" t="str">
        <f>AAY1</f>
        <v>ENTRADAS DEL MES DE   DICIEMBRE      2021</v>
      </c>
      <c r="ABI1" s="1077"/>
      <c r="ABJ1" s="1077"/>
      <c r="ABK1" s="1077"/>
      <c r="ABL1" s="1077"/>
      <c r="ABM1" s="1077"/>
      <c r="ABN1" s="1077"/>
      <c r="ABO1" s="379">
        <f>ABF1+1</f>
        <v>77</v>
      </c>
      <c r="ABQ1" s="1077" t="str">
        <f>ABH1</f>
        <v>ENTRADAS DEL MES DE   DICIEMBRE      2021</v>
      </c>
      <c r="ABR1" s="1077"/>
      <c r="ABS1" s="1077"/>
      <c r="ABT1" s="1077"/>
      <c r="ABU1" s="1077"/>
      <c r="ABV1" s="1077"/>
      <c r="ABW1" s="1077"/>
      <c r="ABX1" s="379">
        <f>ABO1+1</f>
        <v>78</v>
      </c>
      <c r="ABZ1" s="1077" t="str">
        <f>ABQ1</f>
        <v>ENTRADAS DEL MES DE   DICIEMBRE      2021</v>
      </c>
      <c r="ACA1" s="1077"/>
      <c r="ACB1" s="1077"/>
      <c r="ACC1" s="1077"/>
      <c r="ACD1" s="1077"/>
      <c r="ACE1" s="1077"/>
      <c r="ACF1" s="1077"/>
      <c r="ACG1" s="379">
        <f>ABX1+1</f>
        <v>79</v>
      </c>
      <c r="ACI1" s="1077" t="str">
        <f>ABZ1</f>
        <v>ENTRADAS DEL MES DE   DICIEMBRE      2021</v>
      </c>
      <c r="ACJ1" s="1077"/>
      <c r="ACK1" s="1077"/>
      <c r="ACL1" s="1077"/>
      <c r="ACM1" s="1077"/>
      <c r="ACN1" s="1077"/>
      <c r="ACO1" s="1077"/>
      <c r="ACP1" s="379">
        <f>ACG1+1</f>
        <v>80</v>
      </c>
      <c r="ACR1" s="1077" t="str">
        <f>ACI1</f>
        <v>ENTRADAS DEL MES DE   DICIEMBRE      2021</v>
      </c>
      <c r="ACS1" s="1077"/>
      <c r="ACT1" s="1077"/>
      <c r="ACU1" s="1077"/>
      <c r="ACV1" s="1077"/>
      <c r="ACW1" s="1077"/>
      <c r="ACX1" s="1077"/>
      <c r="ACY1" s="379">
        <f>ACP1+1</f>
        <v>81</v>
      </c>
      <c r="ADA1" s="1077" t="str">
        <f>ACR1</f>
        <v>ENTRADAS DEL MES DE   DICIEMBRE      2021</v>
      </c>
      <c r="ADB1" s="1077"/>
      <c r="ADC1" s="1077"/>
      <c r="ADD1" s="1077"/>
      <c r="ADE1" s="1077"/>
      <c r="ADF1" s="1077"/>
      <c r="ADG1" s="1077"/>
      <c r="ADH1" s="379">
        <f>ACY1+1</f>
        <v>82</v>
      </c>
      <c r="ADJ1" s="1077" t="str">
        <f>ADA1</f>
        <v>ENTRADAS DEL MES DE   DICIEMBRE      2021</v>
      </c>
      <c r="ADK1" s="1077"/>
      <c r="ADL1" s="1077"/>
      <c r="ADM1" s="1077"/>
      <c r="ADN1" s="1077"/>
      <c r="ADO1" s="1077"/>
      <c r="ADP1" s="1077"/>
      <c r="ADQ1" s="379">
        <f>ADH1+1</f>
        <v>83</v>
      </c>
      <c r="ADS1" s="1077" t="str">
        <f>ADJ1</f>
        <v>ENTRADAS DEL MES DE   DICIEMBRE      2021</v>
      </c>
      <c r="ADT1" s="1077"/>
      <c r="ADU1" s="1077"/>
      <c r="ADV1" s="1077"/>
      <c r="ADW1" s="1077"/>
      <c r="ADX1" s="1077"/>
      <c r="ADY1" s="1077"/>
      <c r="ADZ1" s="379">
        <f>ADQ1+1</f>
        <v>84</v>
      </c>
      <c r="AEB1" s="1077" t="str">
        <f>ADS1</f>
        <v>ENTRADAS DEL MES DE   DICIEMBRE      2021</v>
      </c>
      <c r="AEC1" s="1077"/>
      <c r="AED1" s="1077"/>
      <c r="AEE1" s="1077"/>
      <c r="AEF1" s="1077"/>
      <c r="AEG1" s="1077"/>
      <c r="AEH1" s="1077"/>
      <c r="AEI1" s="379">
        <f>ADZ1+1</f>
        <v>85</v>
      </c>
      <c r="AEK1" s="1077" t="str">
        <f>AEB1</f>
        <v>ENTRADAS DEL MES DE   DICIEMBRE      2021</v>
      </c>
      <c r="AEL1" s="1077"/>
      <c r="AEM1" s="1077"/>
      <c r="AEN1" s="1077"/>
      <c r="AEO1" s="1077"/>
      <c r="AEP1" s="1077"/>
      <c r="AEQ1" s="1077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165</v>
      </c>
      <c r="L5" s="954" t="s">
        <v>166</v>
      </c>
      <c r="M5" s="260" t="s">
        <v>252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165</v>
      </c>
      <c r="V5" s="954" t="s">
        <v>166</v>
      </c>
      <c r="W5" s="260" t="s">
        <v>265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165</v>
      </c>
      <c r="AF5" s="954" t="s">
        <v>166</v>
      </c>
      <c r="AG5" s="260" t="s">
        <v>268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270</v>
      </c>
      <c r="AP5" s="1044" t="s">
        <v>273</v>
      </c>
      <c r="AQ5" s="260" t="s">
        <v>275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78" t="s">
        <v>270</v>
      </c>
      <c r="AZ5" s="1044" t="s">
        <v>273</v>
      </c>
      <c r="BA5" s="257" t="s">
        <v>276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78" t="s">
        <v>277</v>
      </c>
      <c r="BJ5" s="1045" t="s">
        <v>278</v>
      </c>
      <c r="BK5" s="257" t="s">
        <v>279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165</v>
      </c>
      <c r="BT5" s="1046" t="s">
        <v>166</v>
      </c>
      <c r="BU5" s="260" t="s">
        <v>280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165</v>
      </c>
      <c r="CD5" s="1046" t="s">
        <v>166</v>
      </c>
      <c r="CE5" s="260" t="s">
        <v>281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78" t="s">
        <v>165</v>
      </c>
      <c r="CN5" s="1046" t="s">
        <v>166</v>
      </c>
      <c r="CO5" s="257" t="s">
        <v>312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79" t="s">
        <v>165</v>
      </c>
      <c r="CX5" s="954" t="s">
        <v>166</v>
      </c>
      <c r="CY5" s="257" t="s">
        <v>313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165</v>
      </c>
      <c r="DH5" s="1046" t="s">
        <v>166</v>
      </c>
      <c r="DI5" s="260" t="s">
        <v>314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81" t="s">
        <v>270</v>
      </c>
      <c r="DR5" s="1061" t="s">
        <v>273</v>
      </c>
      <c r="DS5" s="260" t="s">
        <v>315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165</v>
      </c>
      <c r="EB5" s="954" t="s">
        <v>166</v>
      </c>
      <c r="EC5" s="260" t="s">
        <v>316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317</v>
      </c>
      <c r="EL5" s="954" t="s">
        <v>166</v>
      </c>
      <c r="EM5" s="262" t="s">
        <v>318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78"/>
      <c r="EV5" s="256"/>
      <c r="EW5" s="260"/>
      <c r="EX5" s="261"/>
      <c r="EY5" s="259"/>
      <c r="EZ5" s="256"/>
      <c r="FA5" s="254"/>
      <c r="FB5" s="144">
        <f>EY5-FA5</f>
        <v>0</v>
      </c>
      <c r="FC5" s="638"/>
      <c r="FD5" s="255"/>
      <c r="FE5" s="255"/>
      <c r="FF5" s="256"/>
      <c r="FG5" s="260"/>
      <c r="FH5" s="261"/>
      <c r="FI5" s="259"/>
      <c r="FJ5" s="256"/>
      <c r="FK5" s="283"/>
      <c r="FL5" s="144">
        <f>FI5-FK5</f>
        <v>0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78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86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87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78"/>
      <c r="IR5" s="983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4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79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78"/>
      <c r="AZ6" s="365"/>
      <c r="BA6" s="255"/>
      <c r="BB6" s="255"/>
      <c r="BC6" s="255"/>
      <c r="BD6" s="255"/>
      <c r="BE6" s="256"/>
      <c r="BF6" s="255"/>
      <c r="BG6" s="339"/>
      <c r="BH6" s="255"/>
      <c r="BI6" s="1078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78"/>
      <c r="CN6" s="696"/>
      <c r="CO6" s="255"/>
      <c r="CP6" s="255"/>
      <c r="CQ6" s="255"/>
      <c r="CR6" s="255"/>
      <c r="CS6" s="256"/>
      <c r="CT6" s="255"/>
      <c r="CU6" s="339"/>
      <c r="CV6" s="255"/>
      <c r="CW6" s="1079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81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78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78"/>
      <c r="GT6" s="264"/>
      <c r="GU6" s="255"/>
      <c r="GV6" s="255"/>
      <c r="GW6" s="255"/>
      <c r="GX6" s="255"/>
      <c r="GY6" s="256"/>
      <c r="GZ6" s="255"/>
      <c r="HA6" s="339"/>
      <c r="HB6" s="255"/>
      <c r="HC6" s="1086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87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78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4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79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0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/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3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0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/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4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0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/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5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0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52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/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6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0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/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5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0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/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5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0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/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6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0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/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0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/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>EK11</f>
        <v>0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0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/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0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/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0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/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0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/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0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/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0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/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0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/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0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/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0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/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0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/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0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/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1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5" t="s">
        <v>21</v>
      </c>
      <c r="O33" s="986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0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82" t="s">
        <v>21</v>
      </c>
      <c r="RT33" s="1083"/>
      <c r="RU33" s="147">
        <f>SUM(RV5-RU32)</f>
        <v>0</v>
      </c>
      <c r="SB33" s="1082" t="s">
        <v>21</v>
      </c>
      <c r="SC33" s="1083"/>
      <c r="SD33" s="147">
        <f>SUM(SE5-SD32)</f>
        <v>0</v>
      </c>
      <c r="SK33" s="1082" t="s">
        <v>21</v>
      </c>
      <c r="SL33" s="1083"/>
      <c r="SM33" s="245">
        <f>SUM(SN5-SM32)</f>
        <v>0</v>
      </c>
      <c r="ST33" s="1082" t="s">
        <v>21</v>
      </c>
      <c r="SU33" s="1083"/>
      <c r="SV33" s="147">
        <f>SUM(SW5-SV32)</f>
        <v>0</v>
      </c>
      <c r="TC33" s="1082" t="s">
        <v>21</v>
      </c>
      <c r="TD33" s="1083"/>
      <c r="TE33" s="147">
        <f>SUM(TF5-TE32)</f>
        <v>0</v>
      </c>
      <c r="TL33" s="1082" t="s">
        <v>21</v>
      </c>
      <c r="TM33" s="1083"/>
      <c r="TN33" s="147">
        <f>SUM(TO5-TN32)</f>
        <v>0</v>
      </c>
      <c r="TU33" s="1082" t="s">
        <v>21</v>
      </c>
      <c r="TV33" s="1083"/>
      <c r="TW33" s="147">
        <f>SUM(TX5-TW32)</f>
        <v>0</v>
      </c>
      <c r="UD33" s="1082" t="s">
        <v>21</v>
      </c>
      <c r="UE33" s="1083"/>
      <c r="UF33" s="147">
        <f>SUM(UG5-UF32)</f>
        <v>0</v>
      </c>
      <c r="UM33" s="1082" t="s">
        <v>21</v>
      </c>
      <c r="UN33" s="1083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82" t="s">
        <v>21</v>
      </c>
      <c r="VO33" s="1083"/>
      <c r="VP33" s="147">
        <f>VQ5-VP32</f>
        <v>-22</v>
      </c>
      <c r="VW33" s="1082" t="s">
        <v>21</v>
      </c>
      <c r="VX33" s="1083"/>
      <c r="VY33" s="147">
        <f>VZ5-VY32</f>
        <v>-22</v>
      </c>
      <c r="WF33" s="1082" t="s">
        <v>21</v>
      </c>
      <c r="WG33" s="1083"/>
      <c r="WH33" s="147">
        <f>WI5-WH32</f>
        <v>-22</v>
      </c>
      <c r="WO33" s="1082" t="s">
        <v>21</v>
      </c>
      <c r="WP33" s="1083"/>
      <c r="WQ33" s="147">
        <f>WR5-WQ32</f>
        <v>-22</v>
      </c>
      <c r="WX33" s="1082" t="s">
        <v>21</v>
      </c>
      <c r="WY33" s="1083"/>
      <c r="WZ33" s="147">
        <f>XA5-WZ32</f>
        <v>-22</v>
      </c>
      <c r="XG33" s="1082" t="s">
        <v>21</v>
      </c>
      <c r="XH33" s="1083"/>
      <c r="XI33" s="147">
        <f>XJ5-XI32</f>
        <v>-22</v>
      </c>
      <c r="XP33" s="1082" t="s">
        <v>21</v>
      </c>
      <c r="XQ33" s="1083"/>
      <c r="XR33" s="147">
        <f>XS5-XR32</f>
        <v>-22</v>
      </c>
      <c r="XY33" s="1082" t="s">
        <v>21</v>
      </c>
      <c r="XZ33" s="1083"/>
      <c r="YA33" s="147">
        <f>YB5-YA32</f>
        <v>-22</v>
      </c>
      <c r="YH33" s="1082" t="s">
        <v>21</v>
      </c>
      <c r="YI33" s="1083"/>
      <c r="YJ33" s="147">
        <f>YK5-YJ32</f>
        <v>-22</v>
      </c>
      <c r="YQ33" s="1082" t="s">
        <v>21</v>
      </c>
      <c r="YR33" s="1083"/>
      <c r="YS33" s="147">
        <f>YT5-YS32</f>
        <v>-22</v>
      </c>
      <c r="YZ33" s="1082" t="s">
        <v>21</v>
      </c>
      <c r="ZA33" s="1083"/>
      <c r="ZB33" s="147">
        <f>ZC5-ZB32</f>
        <v>-22</v>
      </c>
      <c r="ZI33" s="1082" t="s">
        <v>21</v>
      </c>
      <c r="ZJ33" s="1083"/>
      <c r="ZK33" s="147">
        <f>ZL5-ZK32</f>
        <v>-22</v>
      </c>
      <c r="ZR33" s="1082" t="s">
        <v>21</v>
      </c>
      <c r="ZS33" s="1083"/>
      <c r="ZT33" s="147">
        <f>ZU5-ZT32</f>
        <v>-22</v>
      </c>
      <c r="AAA33" s="1082" t="s">
        <v>21</v>
      </c>
      <c r="AAB33" s="1083"/>
      <c r="AAC33" s="147">
        <f>AAD5-AAC32</f>
        <v>-22</v>
      </c>
      <c r="AAJ33" s="1082" t="s">
        <v>21</v>
      </c>
      <c r="AAK33" s="1083"/>
      <c r="AAL33" s="147">
        <f>AAM5-AAL32</f>
        <v>-22</v>
      </c>
      <c r="AAS33" s="1082" t="s">
        <v>21</v>
      </c>
      <c r="AAT33" s="1083"/>
      <c r="AAU33" s="147">
        <f>AAU32-AAS32</f>
        <v>22</v>
      </c>
      <c r="ABB33" s="1082" t="s">
        <v>21</v>
      </c>
      <c r="ABC33" s="1083"/>
      <c r="ABD33" s="147">
        <f>ABE5-ABD32</f>
        <v>-22</v>
      </c>
      <c r="ABK33" s="1082" t="s">
        <v>21</v>
      </c>
      <c r="ABL33" s="1083"/>
      <c r="ABM33" s="147">
        <f>ABN5-ABM32</f>
        <v>-22</v>
      </c>
      <c r="ABT33" s="1082" t="s">
        <v>21</v>
      </c>
      <c r="ABU33" s="1083"/>
      <c r="ABV33" s="147">
        <f>ABW5-ABV32</f>
        <v>-22</v>
      </c>
      <c r="ACC33" s="1082" t="s">
        <v>21</v>
      </c>
      <c r="ACD33" s="1083"/>
      <c r="ACE33" s="147">
        <f>ACF5-ACE32</f>
        <v>-22</v>
      </c>
      <c r="ACL33" s="1082" t="s">
        <v>21</v>
      </c>
      <c r="ACM33" s="1083"/>
      <c r="ACN33" s="147">
        <f>ACO5-ACN32</f>
        <v>-22</v>
      </c>
      <c r="ACU33" s="1082" t="s">
        <v>21</v>
      </c>
      <c r="ACV33" s="1083"/>
      <c r="ACW33" s="147">
        <f>ACX5-ACW32</f>
        <v>-22</v>
      </c>
      <c r="ADD33" s="1082" t="s">
        <v>21</v>
      </c>
      <c r="ADE33" s="1083"/>
      <c r="ADF33" s="147">
        <f>ADG5-ADF32</f>
        <v>-22</v>
      </c>
      <c r="ADM33" s="1082" t="s">
        <v>21</v>
      </c>
      <c r="ADN33" s="1083"/>
      <c r="ADO33" s="147">
        <f>ADP5-ADO32</f>
        <v>-22</v>
      </c>
      <c r="ADV33" s="1082" t="s">
        <v>21</v>
      </c>
      <c r="ADW33" s="1083"/>
      <c r="ADX33" s="147">
        <f>ADY5-ADX32</f>
        <v>-22</v>
      </c>
      <c r="AEE33" s="1082" t="s">
        <v>21</v>
      </c>
      <c r="AEF33" s="1083"/>
      <c r="AEG33" s="147">
        <f>AEH5-AEG32</f>
        <v>-22</v>
      </c>
      <c r="AEN33" s="1082" t="s">
        <v>21</v>
      </c>
      <c r="AEO33" s="1083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7" t="s">
        <v>4</v>
      </c>
      <c r="O34" s="988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84" t="s">
        <v>4</v>
      </c>
      <c r="RT34" s="1085"/>
      <c r="RU34" s="49"/>
      <c r="SB34" s="1084" t="s">
        <v>4</v>
      </c>
      <c r="SC34" s="1085"/>
      <c r="SD34" s="49"/>
      <c r="SK34" s="1084" t="s">
        <v>4</v>
      </c>
      <c r="SL34" s="1085"/>
      <c r="SM34" s="49"/>
      <c r="ST34" s="1084" t="s">
        <v>4</v>
      </c>
      <c r="SU34" s="1085"/>
      <c r="SV34" s="49"/>
      <c r="TC34" s="1084" t="s">
        <v>4</v>
      </c>
      <c r="TD34" s="1085"/>
      <c r="TE34" s="49"/>
      <c r="TL34" s="1084" t="s">
        <v>4</v>
      </c>
      <c r="TM34" s="1085"/>
      <c r="TN34" s="49"/>
      <c r="TU34" s="1084" t="s">
        <v>4</v>
      </c>
      <c r="TV34" s="1085"/>
      <c r="TW34" s="49"/>
      <c r="UD34" s="1084" t="s">
        <v>4</v>
      </c>
      <c r="UE34" s="1085"/>
      <c r="UF34" s="49"/>
      <c r="UM34" s="1084" t="s">
        <v>4</v>
      </c>
      <c r="UN34" s="1085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84" t="s">
        <v>4</v>
      </c>
      <c r="VO34" s="1085"/>
      <c r="VP34" s="49"/>
      <c r="VW34" s="1084" t="s">
        <v>4</v>
      </c>
      <c r="VX34" s="1085"/>
      <c r="VY34" s="49"/>
      <c r="WF34" s="1084" t="s">
        <v>4</v>
      </c>
      <c r="WG34" s="1085"/>
      <c r="WH34" s="49"/>
      <c r="WO34" s="1084" t="s">
        <v>4</v>
      </c>
      <c r="WP34" s="1085"/>
      <c r="WQ34" s="49"/>
      <c r="WX34" s="1084" t="s">
        <v>4</v>
      </c>
      <c r="WY34" s="1085"/>
      <c r="WZ34" s="49"/>
      <c r="XG34" s="1084" t="s">
        <v>4</v>
      </c>
      <c r="XH34" s="1085"/>
      <c r="XI34" s="49"/>
      <c r="XP34" s="1084" t="s">
        <v>4</v>
      </c>
      <c r="XQ34" s="1085"/>
      <c r="XR34" s="49"/>
      <c r="XY34" s="1084" t="s">
        <v>4</v>
      </c>
      <c r="XZ34" s="1085"/>
      <c r="YA34" s="49"/>
      <c r="YH34" s="1084" t="s">
        <v>4</v>
      </c>
      <c r="YI34" s="1085"/>
      <c r="YJ34" s="49"/>
      <c r="YQ34" s="1084" t="s">
        <v>4</v>
      </c>
      <c r="YR34" s="1085"/>
      <c r="YS34" s="49"/>
      <c r="YZ34" s="1084" t="s">
        <v>4</v>
      </c>
      <c r="ZA34" s="1085"/>
      <c r="ZB34" s="49"/>
      <c r="ZI34" s="1084" t="s">
        <v>4</v>
      </c>
      <c r="ZJ34" s="1085"/>
      <c r="ZK34" s="49"/>
      <c r="ZR34" s="1084" t="s">
        <v>4</v>
      </c>
      <c r="ZS34" s="1085"/>
      <c r="ZT34" s="49"/>
      <c r="AAA34" s="1084" t="s">
        <v>4</v>
      </c>
      <c r="AAB34" s="1085"/>
      <c r="AAC34" s="49"/>
      <c r="AAJ34" s="1084" t="s">
        <v>4</v>
      </c>
      <c r="AAK34" s="1085"/>
      <c r="AAL34" s="49"/>
      <c r="AAS34" s="1084" t="s">
        <v>4</v>
      </c>
      <c r="AAT34" s="1085"/>
      <c r="AAU34" s="49"/>
      <c r="ABB34" s="1084" t="s">
        <v>4</v>
      </c>
      <c r="ABC34" s="1085"/>
      <c r="ABD34" s="49"/>
      <c r="ABK34" s="1084" t="s">
        <v>4</v>
      </c>
      <c r="ABL34" s="1085"/>
      <c r="ABM34" s="49"/>
      <c r="ABT34" s="1084" t="s">
        <v>4</v>
      </c>
      <c r="ABU34" s="1085"/>
      <c r="ABV34" s="49"/>
      <c r="ACC34" s="1084" t="s">
        <v>4</v>
      </c>
      <c r="ACD34" s="1085"/>
      <c r="ACE34" s="49"/>
      <c r="ACL34" s="1084" t="s">
        <v>4</v>
      </c>
      <c r="ACM34" s="1085"/>
      <c r="ACN34" s="49"/>
      <c r="ACU34" s="1084" t="s">
        <v>4</v>
      </c>
      <c r="ACV34" s="1085"/>
      <c r="ACW34" s="49"/>
      <c r="ADD34" s="1084" t="s">
        <v>4</v>
      </c>
      <c r="ADE34" s="1085"/>
      <c r="ADF34" s="49"/>
      <c r="ADM34" s="1084" t="s">
        <v>4</v>
      </c>
      <c r="ADN34" s="1085"/>
      <c r="ADO34" s="49"/>
      <c r="ADV34" s="1084" t="s">
        <v>4</v>
      </c>
      <c r="ADW34" s="1085"/>
      <c r="ADX34" s="49"/>
      <c r="AEE34" s="1084" t="s">
        <v>4</v>
      </c>
      <c r="AEF34" s="1085"/>
      <c r="AEG34" s="49"/>
      <c r="AEN34" s="1084" t="s">
        <v>4</v>
      </c>
      <c r="AEO34" s="1085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091" t="s">
        <v>261</v>
      </c>
      <c r="B1" s="1091"/>
      <c r="C1" s="1091"/>
      <c r="D1" s="1091"/>
      <c r="E1" s="1091"/>
      <c r="F1" s="1091"/>
      <c r="G1" s="1091"/>
      <c r="H1" s="11">
        <v>1</v>
      </c>
      <c r="I1" s="136"/>
      <c r="J1" s="74"/>
      <c r="M1" s="1091" t="str">
        <f>A1</f>
        <v>INVENTARIO DE NOVIEMBRE  2021</v>
      </c>
      <c r="N1" s="1091"/>
      <c r="O1" s="1091"/>
      <c r="P1" s="1091"/>
      <c r="Q1" s="1091"/>
      <c r="R1" s="1091"/>
      <c r="S1" s="1091"/>
      <c r="T1" s="11">
        <v>2</v>
      </c>
      <c r="U1" s="136"/>
      <c r="V1" s="74"/>
      <c r="Y1" s="1095" t="s">
        <v>269</v>
      </c>
      <c r="Z1" s="1095"/>
      <c r="AA1" s="1095"/>
      <c r="AB1" s="1095"/>
      <c r="AC1" s="1095"/>
      <c r="AD1" s="1095"/>
      <c r="AE1" s="1095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15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15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15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15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15"/>
      <c r="O6" s="222"/>
      <c r="P6" s="160"/>
      <c r="Q6" s="107"/>
      <c r="R6" s="74"/>
      <c r="U6" s="214"/>
      <c r="V6" s="74"/>
      <c r="Z6" s="1115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178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185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180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174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176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191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175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177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194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196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203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204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206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209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213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214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221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225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226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230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233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234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236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237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7">
        <v>44531</v>
      </c>
      <c r="F33" s="70">
        <f>D33</f>
        <v>45.4</v>
      </c>
      <c r="G33" s="71" t="s">
        <v>240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7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7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242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248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23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23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24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24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24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24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24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24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24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24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24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24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24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24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24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24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16" t="s">
        <v>19</v>
      </c>
      <c r="D73" s="1117"/>
      <c r="E73" s="39">
        <f>E4+E5-F70+E6+E7</f>
        <v>172.5270000000001</v>
      </c>
      <c r="F73" s="6"/>
      <c r="G73" s="6"/>
      <c r="H73" s="17"/>
      <c r="I73" s="136"/>
      <c r="J73" s="74"/>
      <c r="O73" s="1116" t="s">
        <v>19</v>
      </c>
      <c r="P73" s="1117"/>
      <c r="Q73" s="39">
        <f>Q4+Q5-R70+Q6+Q7</f>
        <v>2043</v>
      </c>
      <c r="R73" s="6"/>
      <c r="S73" s="6"/>
      <c r="T73" s="17"/>
      <c r="U73" s="136"/>
      <c r="V73" s="74"/>
      <c r="AA73" s="1116" t="s">
        <v>19</v>
      </c>
      <c r="AB73" s="1117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18" t="s">
        <v>19</v>
      </c>
      <c r="J7" s="1120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19"/>
      <c r="J8" s="1121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6" t="s">
        <v>19</v>
      </c>
      <c r="D64" s="1117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1" t="str">
        <f>A1</f>
        <v>INVENTARIO    DEL MES DE NOVIEMBRE 2021</v>
      </c>
      <c r="L1" s="1091"/>
      <c r="M1" s="1091"/>
      <c r="N1" s="1091"/>
      <c r="O1" s="1091"/>
      <c r="P1" s="1091"/>
      <c r="Q1" s="1091"/>
      <c r="R1" s="11">
        <v>2</v>
      </c>
      <c r="U1" s="1095" t="s">
        <v>250</v>
      </c>
      <c r="V1" s="1095"/>
      <c r="W1" s="1095"/>
      <c r="X1" s="1095"/>
      <c r="Y1" s="1095"/>
      <c r="Z1" s="1095"/>
      <c r="AA1" s="1095"/>
      <c r="AB1" s="11">
        <v>3</v>
      </c>
      <c r="AE1" s="1095" t="str">
        <f>U1</f>
        <v>ENTRADA DEL MES DE DICIEMBRE 2021</v>
      </c>
      <c r="AF1" s="1095"/>
      <c r="AG1" s="1095"/>
      <c r="AH1" s="1095"/>
      <c r="AI1" s="1095"/>
      <c r="AJ1" s="1095"/>
      <c r="AK1" s="109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102</v>
      </c>
      <c r="B5" s="1123" t="s">
        <v>124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102</v>
      </c>
      <c r="L5" s="1122" t="s">
        <v>125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102</v>
      </c>
      <c r="V5" s="1108" t="s">
        <v>124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102</v>
      </c>
      <c r="AF5" s="1122" t="s">
        <v>125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24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22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09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22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239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228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243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243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247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1011"/>
      <c r="O11" s="1012"/>
      <c r="P11" s="1011">
        <f t="shared" si="2"/>
        <v>0</v>
      </c>
      <c r="Q11" s="692"/>
      <c r="R11" s="1013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1011"/>
      <c r="AI11" s="1012"/>
      <c r="AJ11" s="1011">
        <f t="shared" si="6"/>
        <v>0</v>
      </c>
      <c r="AK11" s="692"/>
      <c r="AL11" s="1013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1011"/>
      <c r="E12" s="1012"/>
      <c r="F12" s="1011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1011"/>
      <c r="O12" s="1012"/>
      <c r="P12" s="1011">
        <f t="shared" si="2"/>
        <v>0</v>
      </c>
      <c r="Q12" s="692"/>
      <c r="R12" s="1013"/>
      <c r="S12" s="289">
        <f t="shared" si="3"/>
        <v>80</v>
      </c>
      <c r="U12" s="205"/>
      <c r="V12" s="84">
        <f t="shared" si="4"/>
        <v>50</v>
      </c>
      <c r="W12" s="74"/>
      <c r="X12" s="1011"/>
      <c r="Y12" s="1012"/>
      <c r="Z12" s="1011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1011"/>
      <c r="AI12" s="1012"/>
      <c r="AJ12" s="1011">
        <f t="shared" si="6"/>
        <v>0</v>
      </c>
      <c r="AK12" s="692"/>
      <c r="AL12" s="1013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1011"/>
      <c r="E13" s="1012"/>
      <c r="F13" s="1011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1011"/>
      <c r="O13" s="1012"/>
      <c r="P13" s="1011">
        <f t="shared" si="2"/>
        <v>0</v>
      </c>
      <c r="Q13" s="692"/>
      <c r="R13" s="1013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1011"/>
      <c r="Y13" s="1012"/>
      <c r="Z13" s="1011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1011"/>
      <c r="AI13" s="1012"/>
      <c r="AJ13" s="1011">
        <f t="shared" si="6"/>
        <v>0</v>
      </c>
      <c r="AK13" s="692"/>
      <c r="AL13" s="1013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1011"/>
      <c r="E14" s="1012"/>
      <c r="F14" s="1011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1011"/>
      <c r="O14" s="1012"/>
      <c r="P14" s="1011">
        <f t="shared" si="2"/>
        <v>0</v>
      </c>
      <c r="Q14" s="692"/>
      <c r="R14" s="1013"/>
      <c r="S14" s="289">
        <f t="shared" si="3"/>
        <v>80</v>
      </c>
      <c r="U14" s="74"/>
      <c r="V14" s="84">
        <f t="shared" si="4"/>
        <v>50</v>
      </c>
      <c r="W14" s="74"/>
      <c r="X14" s="1011"/>
      <c r="Y14" s="1012"/>
      <c r="Z14" s="1011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1011"/>
      <c r="AI14" s="1012"/>
      <c r="AJ14" s="1011">
        <f t="shared" si="6"/>
        <v>0</v>
      </c>
      <c r="AK14" s="692"/>
      <c r="AL14" s="1013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1011"/>
      <c r="E15" s="1012"/>
      <c r="F15" s="1011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1011"/>
      <c r="O15" s="1012"/>
      <c r="P15" s="1011">
        <f t="shared" si="2"/>
        <v>0</v>
      </c>
      <c r="Q15" s="692"/>
      <c r="R15" s="1013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1011"/>
      <c r="Y15" s="1012"/>
      <c r="Z15" s="1011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1011"/>
      <c r="AI15" s="1012"/>
      <c r="AJ15" s="1011">
        <f t="shared" si="6"/>
        <v>0</v>
      </c>
      <c r="AK15" s="692"/>
      <c r="AL15" s="1013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1011"/>
      <c r="E16" s="1012"/>
      <c r="F16" s="1011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1011"/>
      <c r="O16" s="1012"/>
      <c r="P16" s="1011">
        <f t="shared" si="2"/>
        <v>0</v>
      </c>
      <c r="Q16" s="692"/>
      <c r="R16" s="1013"/>
      <c r="S16" s="289">
        <f t="shared" si="3"/>
        <v>80</v>
      </c>
      <c r="V16" s="84">
        <f t="shared" si="4"/>
        <v>50</v>
      </c>
      <c r="W16" s="74"/>
      <c r="X16" s="1011"/>
      <c r="Y16" s="1012"/>
      <c r="Z16" s="1011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1011"/>
      <c r="AI16" s="1012"/>
      <c r="AJ16" s="1011">
        <f t="shared" si="6"/>
        <v>0</v>
      </c>
      <c r="AK16" s="692"/>
      <c r="AL16" s="1013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1011"/>
      <c r="E17" s="1012"/>
      <c r="F17" s="1011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1011"/>
      <c r="O17" s="1012"/>
      <c r="P17" s="1011">
        <f t="shared" si="2"/>
        <v>0</v>
      </c>
      <c r="Q17" s="692"/>
      <c r="R17" s="1013"/>
      <c r="S17" s="289">
        <f t="shared" si="3"/>
        <v>80</v>
      </c>
      <c r="V17" s="84">
        <f t="shared" si="4"/>
        <v>50</v>
      </c>
      <c r="W17" s="74"/>
      <c r="X17" s="1011"/>
      <c r="Y17" s="1012"/>
      <c r="Z17" s="1011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1011"/>
      <c r="AI17" s="1012"/>
      <c r="AJ17" s="1011">
        <f t="shared" si="6"/>
        <v>0</v>
      </c>
      <c r="AK17" s="692"/>
      <c r="AL17" s="1013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1011"/>
      <c r="E18" s="1012"/>
      <c r="F18" s="1011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1011"/>
      <c r="O18" s="1012"/>
      <c r="P18" s="1011">
        <f t="shared" si="2"/>
        <v>0</v>
      </c>
      <c r="Q18" s="692"/>
      <c r="R18" s="1013"/>
      <c r="S18" s="289">
        <f t="shared" si="3"/>
        <v>80</v>
      </c>
      <c r="U18" s="126"/>
      <c r="V18" s="84">
        <f t="shared" si="4"/>
        <v>50</v>
      </c>
      <c r="W18" s="74"/>
      <c r="X18" s="1011"/>
      <c r="Y18" s="1012"/>
      <c r="Z18" s="1011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1011"/>
      <c r="AI18" s="1012"/>
      <c r="AJ18" s="1011">
        <f t="shared" si="6"/>
        <v>0</v>
      </c>
      <c r="AK18" s="692"/>
      <c r="AL18" s="1013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1011"/>
      <c r="E19" s="1012"/>
      <c r="F19" s="1011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1011"/>
      <c r="O19" s="1012"/>
      <c r="P19" s="1011">
        <f t="shared" si="2"/>
        <v>0</v>
      </c>
      <c r="Q19" s="692"/>
      <c r="R19" s="1013"/>
      <c r="S19" s="289">
        <f t="shared" si="3"/>
        <v>80</v>
      </c>
      <c r="U19" s="126"/>
      <c r="V19" s="84">
        <f t="shared" si="4"/>
        <v>50</v>
      </c>
      <c r="W19" s="15"/>
      <c r="X19" s="1011"/>
      <c r="Y19" s="1012"/>
      <c r="Z19" s="1011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1011"/>
      <c r="AI19" s="1012"/>
      <c r="AJ19" s="1011">
        <f t="shared" si="6"/>
        <v>0</v>
      </c>
      <c r="AK19" s="692"/>
      <c r="AL19" s="1013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1011"/>
      <c r="E20" s="1012"/>
      <c r="F20" s="1011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1011"/>
      <c r="O20" s="1012"/>
      <c r="P20" s="1011">
        <f t="shared" si="2"/>
        <v>0</v>
      </c>
      <c r="Q20" s="692"/>
      <c r="R20" s="1013"/>
      <c r="S20" s="289">
        <f t="shared" si="3"/>
        <v>80</v>
      </c>
      <c r="U20" s="126"/>
      <c r="V20" s="84">
        <f t="shared" si="4"/>
        <v>50</v>
      </c>
      <c r="W20" s="15"/>
      <c r="X20" s="1011"/>
      <c r="Y20" s="1012"/>
      <c r="Z20" s="1011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1011"/>
      <c r="AI20" s="1012"/>
      <c r="AJ20" s="1011">
        <f t="shared" si="6"/>
        <v>0</v>
      </c>
      <c r="AK20" s="692"/>
      <c r="AL20" s="1013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1011"/>
      <c r="E21" s="1012"/>
      <c r="F21" s="1011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1011"/>
      <c r="O21" s="1012"/>
      <c r="P21" s="1011">
        <f t="shared" si="2"/>
        <v>0</v>
      </c>
      <c r="Q21" s="692"/>
      <c r="R21" s="1013"/>
      <c r="S21" s="289">
        <f t="shared" si="3"/>
        <v>80</v>
      </c>
      <c r="U21" s="126"/>
      <c r="V21" s="84">
        <f t="shared" si="4"/>
        <v>50</v>
      </c>
      <c r="W21" s="15"/>
      <c r="X21" s="1011"/>
      <c r="Y21" s="1012"/>
      <c r="Z21" s="1011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1011"/>
      <c r="AI21" s="1012"/>
      <c r="AJ21" s="1011">
        <f t="shared" si="6"/>
        <v>0</v>
      </c>
      <c r="AK21" s="692"/>
      <c r="AL21" s="1013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1011"/>
      <c r="E22" s="1012"/>
      <c r="F22" s="1011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1011"/>
      <c r="O22" s="1012"/>
      <c r="P22" s="1011">
        <f t="shared" si="2"/>
        <v>0</v>
      </c>
      <c r="Q22" s="692"/>
      <c r="R22" s="1013"/>
      <c r="S22" s="289">
        <f t="shared" si="3"/>
        <v>80</v>
      </c>
      <c r="U22" s="126"/>
      <c r="V22" s="295">
        <f t="shared" si="4"/>
        <v>50</v>
      </c>
      <c r="W22" s="15"/>
      <c r="X22" s="1011"/>
      <c r="Y22" s="1012"/>
      <c r="Z22" s="1011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1011"/>
      <c r="AI22" s="1012"/>
      <c r="AJ22" s="1011">
        <f t="shared" si="6"/>
        <v>0</v>
      </c>
      <c r="AK22" s="692"/>
      <c r="AL22" s="1013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1011"/>
      <c r="E23" s="1012"/>
      <c r="F23" s="1011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1011"/>
      <c r="O23" s="1012"/>
      <c r="P23" s="1011">
        <f t="shared" si="2"/>
        <v>0</v>
      </c>
      <c r="Q23" s="692"/>
      <c r="R23" s="1013"/>
      <c r="S23" s="289">
        <f t="shared" si="3"/>
        <v>80</v>
      </c>
      <c r="U23" s="127"/>
      <c r="V23" s="295">
        <f t="shared" si="4"/>
        <v>50</v>
      </c>
      <c r="W23" s="15"/>
      <c r="X23" s="1011"/>
      <c r="Y23" s="1012"/>
      <c r="Z23" s="1011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1011"/>
      <c r="AI23" s="1012"/>
      <c r="AJ23" s="1011">
        <f t="shared" si="6"/>
        <v>0</v>
      </c>
      <c r="AK23" s="692"/>
      <c r="AL23" s="1013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1011"/>
      <c r="E24" s="1012"/>
      <c r="F24" s="1011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1011"/>
      <c r="O24" s="1012"/>
      <c r="P24" s="1011">
        <f t="shared" si="2"/>
        <v>0</v>
      </c>
      <c r="Q24" s="692"/>
      <c r="R24" s="1013"/>
      <c r="S24" s="289">
        <f t="shared" si="3"/>
        <v>80</v>
      </c>
      <c r="U24" s="126"/>
      <c r="V24" s="295">
        <f t="shared" si="4"/>
        <v>50</v>
      </c>
      <c r="W24" s="15"/>
      <c r="X24" s="1011"/>
      <c r="Y24" s="1012"/>
      <c r="Z24" s="1011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1011"/>
      <c r="AI24" s="1012"/>
      <c r="AJ24" s="1011">
        <f t="shared" si="6"/>
        <v>0</v>
      </c>
      <c r="AK24" s="692"/>
      <c r="AL24" s="1013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1011"/>
      <c r="E25" s="1012"/>
      <c r="F25" s="1011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1011"/>
      <c r="O25" s="1012"/>
      <c r="P25" s="1011">
        <f t="shared" si="2"/>
        <v>0</v>
      </c>
      <c r="Q25" s="692" t="s">
        <v>22</v>
      </c>
      <c r="R25" s="1013"/>
      <c r="S25" s="289">
        <f t="shared" si="3"/>
        <v>80</v>
      </c>
      <c r="U25" s="126"/>
      <c r="V25" s="295">
        <f t="shared" si="4"/>
        <v>50</v>
      </c>
      <c r="W25" s="15"/>
      <c r="X25" s="1011"/>
      <c r="Y25" s="1012"/>
      <c r="Z25" s="1011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1011"/>
      <c r="AI25" s="1012"/>
      <c r="AJ25" s="1011">
        <f t="shared" si="6"/>
        <v>0</v>
      </c>
      <c r="AK25" s="692" t="s">
        <v>22</v>
      </c>
      <c r="AL25" s="1013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1011"/>
      <c r="E26" s="1012"/>
      <c r="F26" s="1011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1011"/>
      <c r="O26" s="1012"/>
      <c r="P26" s="1011">
        <f t="shared" si="2"/>
        <v>0</v>
      </c>
      <c r="Q26" s="692"/>
      <c r="R26" s="1013"/>
      <c r="S26" s="289">
        <f t="shared" si="3"/>
        <v>80</v>
      </c>
      <c r="U26" s="126"/>
      <c r="V26" s="205">
        <f t="shared" si="4"/>
        <v>50</v>
      </c>
      <c r="W26" s="15"/>
      <c r="X26" s="1011"/>
      <c r="Y26" s="1012"/>
      <c r="Z26" s="1011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1011"/>
      <c r="AI26" s="1012"/>
      <c r="AJ26" s="1011">
        <f t="shared" si="6"/>
        <v>0</v>
      </c>
      <c r="AK26" s="692"/>
      <c r="AL26" s="1013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1011"/>
      <c r="O27" s="1012"/>
      <c r="P27" s="1011">
        <f t="shared" si="2"/>
        <v>0</v>
      </c>
      <c r="Q27" s="692"/>
      <c r="R27" s="1013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1011"/>
      <c r="AI27" s="1012"/>
      <c r="AJ27" s="1011">
        <f t="shared" si="6"/>
        <v>0</v>
      </c>
      <c r="AK27" s="692"/>
      <c r="AL27" s="1013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1011"/>
      <c r="O28" s="1012"/>
      <c r="P28" s="1011">
        <f t="shared" si="2"/>
        <v>0</v>
      </c>
      <c r="Q28" s="692"/>
      <c r="R28" s="1013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1011"/>
      <c r="AI28" s="1012"/>
      <c r="AJ28" s="1011">
        <f t="shared" si="6"/>
        <v>0</v>
      </c>
      <c r="AK28" s="692"/>
      <c r="AL28" s="1013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089" t="s">
        <v>11</v>
      </c>
      <c r="D83" s="1090"/>
      <c r="E83" s="58">
        <f>E5+E6-F78+E7</f>
        <v>30</v>
      </c>
      <c r="F83" s="74"/>
      <c r="M83" s="1089" t="s">
        <v>11</v>
      </c>
      <c r="N83" s="1090"/>
      <c r="O83" s="58">
        <f>O5+O6-P78+O7</f>
        <v>80</v>
      </c>
      <c r="P83" s="74"/>
      <c r="W83" s="1089" t="s">
        <v>11</v>
      </c>
      <c r="X83" s="1090"/>
      <c r="Y83" s="58">
        <f>Y5+Y6-Z78+Y7</f>
        <v>500</v>
      </c>
      <c r="Z83" s="74"/>
      <c r="AG83" s="1089" t="s">
        <v>11</v>
      </c>
      <c r="AH83" s="1090"/>
      <c r="AI83" s="58">
        <f>AI5+AI6-AJ78+AI7</f>
        <v>250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5"/>
      <c r="B1" s="1125"/>
      <c r="C1" s="1125"/>
      <c r="D1" s="1125"/>
      <c r="E1" s="1125"/>
      <c r="F1" s="1125"/>
      <c r="G1" s="1125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30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31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31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26" t="s">
        <v>50</v>
      </c>
      <c r="J8" s="1128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27"/>
      <c r="J9" s="1129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0" t="s">
        <v>11</v>
      </c>
      <c r="D40" s="1111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91" t="s">
        <v>262</v>
      </c>
      <c r="B1" s="1091"/>
      <c r="C1" s="1091"/>
      <c r="D1" s="1091"/>
      <c r="E1" s="1091"/>
      <c r="F1" s="1091"/>
      <c r="G1" s="1091"/>
      <c r="H1" s="100">
        <v>1</v>
      </c>
      <c r="L1" s="1091" t="str">
        <f>A1</f>
        <v>INVENTARIO     DEL MES DE    NOVIEMBRE    2021</v>
      </c>
      <c r="M1" s="1091"/>
      <c r="N1" s="1091"/>
      <c r="O1" s="1091"/>
      <c r="P1" s="1091"/>
      <c r="Q1" s="1091"/>
      <c r="R1" s="1091"/>
      <c r="S1" s="100">
        <v>2</v>
      </c>
      <c r="W1" s="1095" t="s">
        <v>269</v>
      </c>
      <c r="X1" s="1095"/>
      <c r="Y1" s="1095"/>
      <c r="Z1" s="1095"/>
      <c r="AA1" s="1095"/>
      <c r="AB1" s="1095"/>
      <c r="AC1" s="1095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7">
        <v>245.97</v>
      </c>
      <c r="Q4" s="329">
        <v>14</v>
      </c>
      <c r="W4" s="76"/>
      <c r="X4" s="151"/>
      <c r="Y4" s="260"/>
      <c r="Z4" s="327"/>
      <c r="AA4" s="957"/>
      <c r="AB4" s="329"/>
    </row>
    <row r="5" spans="1:32" ht="15" customHeight="1" thickBot="1" x14ac:dyDescent="0.3">
      <c r="A5" s="1136" t="s">
        <v>67</v>
      </c>
      <c r="B5" s="1138" t="s">
        <v>103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40" t="s">
        <v>67</v>
      </c>
      <c r="M5" s="1138" t="s">
        <v>103</v>
      </c>
      <c r="N5" s="260">
        <v>60</v>
      </c>
      <c r="O5" s="327">
        <v>44519</v>
      </c>
      <c r="P5" s="958">
        <v>307.74</v>
      </c>
      <c r="Q5" s="331">
        <v>15</v>
      </c>
      <c r="R5" s="318">
        <f>Q97</f>
        <v>0</v>
      </c>
      <c r="S5" s="59">
        <f>P4+P5+P6-R5</f>
        <v>1581.6200000000001</v>
      </c>
      <c r="W5" s="1140" t="s">
        <v>270</v>
      </c>
      <c r="X5" s="1142" t="s">
        <v>271</v>
      </c>
      <c r="Y5" s="260"/>
      <c r="Z5" s="327">
        <v>44537</v>
      </c>
      <c r="AA5" s="958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37"/>
      <c r="B6" s="1139"/>
      <c r="C6" s="260"/>
      <c r="D6" s="327"/>
      <c r="E6" s="330"/>
      <c r="F6" s="331"/>
      <c r="G6" s="253"/>
      <c r="I6" s="1132" t="s">
        <v>3</v>
      </c>
      <c r="J6" s="1134" t="s">
        <v>4</v>
      </c>
      <c r="L6" s="1141"/>
      <c r="M6" s="1139"/>
      <c r="N6" s="260">
        <v>62</v>
      </c>
      <c r="O6" s="327">
        <v>44526</v>
      </c>
      <c r="P6" s="957">
        <v>1027.9100000000001</v>
      </c>
      <c r="Q6" s="329">
        <v>37</v>
      </c>
      <c r="R6" s="253"/>
      <c r="T6" s="1132" t="s">
        <v>3</v>
      </c>
      <c r="U6" s="1134" t="s">
        <v>4</v>
      </c>
      <c r="W6" s="1141"/>
      <c r="X6" s="1143"/>
      <c r="Y6" s="260"/>
      <c r="Z6" s="327"/>
      <c r="AA6" s="957"/>
      <c r="AB6" s="329"/>
      <c r="AC6" s="253"/>
      <c r="AE6" s="1132" t="s">
        <v>3</v>
      </c>
      <c r="AF6" s="1134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3"/>
      <c r="J7" s="1135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33"/>
      <c r="U7" s="1135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33"/>
      <c r="AF7" s="1135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109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110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111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113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114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115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112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116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117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118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119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120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121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129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130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131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132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133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134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136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135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137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138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140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145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147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147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148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152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155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158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1">
        <v>461.89</v>
      </c>
      <c r="E39" s="345">
        <v>44511</v>
      </c>
      <c r="F39" s="240">
        <f t="shared" si="9"/>
        <v>461.89</v>
      </c>
      <c r="G39" s="183" t="s">
        <v>179</v>
      </c>
      <c r="H39" s="979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1">
        <v>1001.41</v>
      </c>
      <c r="E40" s="345">
        <v>44515</v>
      </c>
      <c r="F40" s="240">
        <f t="shared" si="9"/>
        <v>1001.41</v>
      </c>
      <c r="G40" s="183" t="s">
        <v>183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1">
        <v>57.07</v>
      </c>
      <c r="E41" s="345">
        <v>44516</v>
      </c>
      <c r="F41" s="240">
        <f t="shared" si="9"/>
        <v>57.07</v>
      </c>
      <c r="G41" s="183" t="s">
        <v>190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1">
        <v>135.05000000000001</v>
      </c>
      <c r="E42" s="345">
        <v>44516</v>
      </c>
      <c r="F42" s="240">
        <f t="shared" si="9"/>
        <v>135.05000000000001</v>
      </c>
      <c r="G42" s="183" t="s">
        <v>192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1">
        <v>36.01</v>
      </c>
      <c r="E43" s="345">
        <v>44518</v>
      </c>
      <c r="F43" s="240">
        <f t="shared" si="9"/>
        <v>36.01</v>
      </c>
      <c r="G43" s="183" t="s">
        <v>198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1">
        <v>113.18</v>
      </c>
      <c r="E44" s="345">
        <v>44519</v>
      </c>
      <c r="F44" s="240">
        <f t="shared" si="9"/>
        <v>113.18</v>
      </c>
      <c r="G44" s="183" t="s">
        <v>200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1">
        <v>115.1</v>
      </c>
      <c r="E45" s="345">
        <v>44522</v>
      </c>
      <c r="F45" s="240">
        <f t="shared" si="9"/>
        <v>115.1</v>
      </c>
      <c r="G45" s="183" t="s">
        <v>207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0">
        <v>44522</v>
      </c>
      <c r="F46" s="456">
        <f t="shared" si="9"/>
        <v>16.45</v>
      </c>
      <c r="G46" s="448" t="s">
        <v>208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0">
        <v>44522</v>
      </c>
      <c r="F47" s="456">
        <f t="shared" si="9"/>
        <v>64.540000000000006</v>
      </c>
      <c r="G47" s="448" t="s">
        <v>210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1">
        <v>77.78</v>
      </c>
      <c r="E48" s="345">
        <v>44522</v>
      </c>
      <c r="F48" s="240">
        <f t="shared" si="9"/>
        <v>77.78</v>
      </c>
      <c r="G48" s="183" t="s">
        <v>211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1">
        <v>127.11</v>
      </c>
      <c r="E49" s="345">
        <v>44525</v>
      </c>
      <c r="F49" s="240">
        <f t="shared" si="9"/>
        <v>127.11</v>
      </c>
      <c r="G49" s="183" t="s">
        <v>222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1">
        <v>305.42</v>
      </c>
      <c r="E50" s="345">
        <v>44527</v>
      </c>
      <c r="F50" s="240">
        <f t="shared" si="9"/>
        <v>305.42</v>
      </c>
      <c r="G50" s="183" t="s">
        <v>232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1">
        <v>114.6</v>
      </c>
      <c r="E51" s="345">
        <v>44529</v>
      </c>
      <c r="F51" s="240">
        <f t="shared" si="9"/>
        <v>114.6</v>
      </c>
      <c r="G51" s="981" t="s">
        <v>234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1">
        <v>210.66</v>
      </c>
      <c r="E52" s="345">
        <v>44529</v>
      </c>
      <c r="F52" s="240">
        <f t="shared" si="9"/>
        <v>210.66</v>
      </c>
      <c r="G52" s="982" t="s">
        <v>234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1">
        <v>50.19</v>
      </c>
      <c r="E53" s="345">
        <v>44529</v>
      </c>
      <c r="F53" s="240">
        <f t="shared" ref="F53:F94" si="16">D53</f>
        <v>50.19</v>
      </c>
      <c r="G53" s="183" t="s">
        <v>235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1">
        <v>162.79</v>
      </c>
      <c r="E54" s="345">
        <v>44530</v>
      </c>
      <c r="F54" s="240">
        <f t="shared" si="16"/>
        <v>162.79</v>
      </c>
      <c r="G54" s="183" t="s">
        <v>238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1">
        <v>110.9</v>
      </c>
      <c r="E55" s="345">
        <v>44531</v>
      </c>
      <c r="F55" s="240">
        <f t="shared" si="16"/>
        <v>110.9</v>
      </c>
      <c r="G55" s="183" t="s">
        <v>241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1">
        <v>94.29</v>
      </c>
      <c r="E56" s="345">
        <v>44533</v>
      </c>
      <c r="F56" s="240">
        <f t="shared" si="16"/>
        <v>94.29</v>
      </c>
      <c r="G56" s="183" t="s">
        <v>242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1">
        <v>187.77</v>
      </c>
      <c r="E57" s="345">
        <v>44533</v>
      </c>
      <c r="F57" s="240">
        <f t="shared" si="16"/>
        <v>187.77</v>
      </c>
      <c r="G57" s="183" t="s">
        <v>247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1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1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1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1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2">
        <f>C96*B33</f>
        <v>0</v>
      </c>
      <c r="E96" s="933"/>
      <c r="F96" s="934">
        <f t="shared" si="9"/>
        <v>0</v>
      </c>
      <c r="G96" s="935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10" t="s">
        <v>11</v>
      </c>
      <c r="D100" s="1111"/>
      <c r="E100" s="152">
        <f>E5+E4+E6+-F97</f>
        <v>4041.96</v>
      </c>
      <c r="L100" s="47"/>
      <c r="N100" s="1110" t="s">
        <v>11</v>
      </c>
      <c r="O100" s="1111"/>
      <c r="P100" s="152">
        <f>P5+P4+P6+-Q97</f>
        <v>1581.6200000000001</v>
      </c>
      <c r="W100" s="47"/>
      <c r="Y100" s="1110" t="s">
        <v>11</v>
      </c>
      <c r="Z100" s="1111"/>
      <c r="AA100" s="152">
        <f>AA5+AA4+AA6+-AB97</f>
        <v>18003</v>
      </c>
    </row>
  </sheetData>
  <sortState ref="N4:Q6">
    <sortCondition ref="O4:O6"/>
  </sortState>
  <mergeCells count="18"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100:D10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1" t="s">
        <v>258</v>
      </c>
      <c r="B1" s="1091"/>
      <c r="C1" s="1091"/>
      <c r="D1" s="1091"/>
      <c r="E1" s="1091"/>
      <c r="F1" s="1091"/>
      <c r="G1" s="109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06" t="s">
        <v>67</v>
      </c>
      <c r="B5" s="1138" t="s">
        <v>169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07"/>
      <c r="B6" s="1139"/>
      <c r="C6" s="260"/>
      <c r="D6" s="327"/>
      <c r="E6" s="330"/>
      <c r="F6" s="331"/>
      <c r="G6" s="253"/>
      <c r="I6" s="1132" t="s">
        <v>3</v>
      </c>
      <c r="J6" s="113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3"/>
      <c r="J7" s="1135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173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1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2"/>
      <c r="F10" s="1011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2"/>
      <c r="F11" s="1011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2"/>
      <c r="F12" s="1011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19"/>
      <c r="F13" s="1011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19"/>
      <c r="F14" s="1011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5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0" t="s">
        <v>11</v>
      </c>
      <c r="D33" s="1111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1" t="s">
        <v>258</v>
      </c>
      <c r="B1" s="1091"/>
      <c r="C1" s="1091"/>
      <c r="D1" s="1091"/>
      <c r="E1" s="1091"/>
      <c r="F1" s="1091"/>
      <c r="G1" s="109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44" t="s">
        <v>255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45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46"/>
      <c r="C6" s="260"/>
      <c r="D6" s="258"/>
      <c r="E6" s="487"/>
      <c r="F6" s="281"/>
      <c r="G6" s="253"/>
      <c r="H6" s="253"/>
      <c r="I6" s="1132" t="s">
        <v>3</v>
      </c>
      <c r="J6" s="113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3"/>
      <c r="J7" s="1147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9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10" t="s">
        <v>11</v>
      </c>
      <c r="D36" s="1111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48" t="s">
        <v>72</v>
      </c>
      <c r="C4" s="132"/>
      <c r="D4" s="141"/>
      <c r="E4" s="87"/>
      <c r="F4" s="74"/>
      <c r="G4" s="476"/>
    </row>
    <row r="5" spans="1:10" ht="15" customHeight="1" x14ac:dyDescent="0.25">
      <c r="A5" s="74" t="s">
        <v>67</v>
      </c>
      <c r="B5" s="1149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3"/>
      <c r="B7" s="24"/>
      <c r="C7" s="572"/>
      <c r="D7" s="426"/>
      <c r="E7" s="107"/>
      <c r="F7" s="74"/>
      <c r="G7" s="74"/>
    </row>
    <row r="8" spans="1:1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</row>
    <row r="9" spans="1:1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</row>
    <row r="10" spans="1:1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</row>
    <row r="11" spans="1:10" x14ac:dyDescent="0.25">
      <c r="A11" s="76"/>
      <c r="B11" s="504">
        <f t="shared" ref="B11:B29" si="1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2">I10-F11</f>
        <v>1493.63</v>
      </c>
      <c r="J11" s="253"/>
    </row>
    <row r="12" spans="1:10" x14ac:dyDescent="0.25">
      <c r="A12" s="56"/>
      <c r="B12" s="504">
        <f t="shared" si="1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2"/>
        <v>1493.63</v>
      </c>
      <c r="J12" s="253"/>
    </row>
    <row r="13" spans="1:10" x14ac:dyDescent="0.25">
      <c r="A13" s="76"/>
      <c r="B13" s="504">
        <f t="shared" si="1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2"/>
        <v>1493.63</v>
      </c>
      <c r="J13" s="253"/>
    </row>
    <row r="14" spans="1:10" x14ac:dyDescent="0.25">
      <c r="A14" s="76"/>
      <c r="B14" s="504">
        <f t="shared" si="1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2"/>
        <v>1493.63</v>
      </c>
      <c r="J14" s="253"/>
    </row>
    <row r="15" spans="1:10" x14ac:dyDescent="0.25">
      <c r="B15" s="504">
        <f t="shared" si="1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2"/>
        <v>1493.63</v>
      </c>
      <c r="J15" s="253"/>
    </row>
    <row r="16" spans="1:10" x14ac:dyDescent="0.25">
      <c r="B16" s="504">
        <f t="shared" si="1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2"/>
        <v>1493.63</v>
      </c>
      <c r="J16" s="253"/>
    </row>
    <row r="17" spans="2:10" x14ac:dyDescent="0.25">
      <c r="B17" s="504">
        <f t="shared" si="1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2"/>
        <v>1493.63</v>
      </c>
      <c r="J17" s="253"/>
    </row>
    <row r="18" spans="2:10" x14ac:dyDescent="0.25">
      <c r="B18" s="504">
        <f t="shared" si="1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2"/>
        <v>1493.63</v>
      </c>
      <c r="J18" s="253"/>
    </row>
    <row r="19" spans="2:10" x14ac:dyDescent="0.25">
      <c r="B19" s="504">
        <f t="shared" si="1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2"/>
        <v>1493.63</v>
      </c>
    </row>
    <row r="20" spans="2:10" x14ac:dyDescent="0.25">
      <c r="B20" s="504">
        <f t="shared" si="1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2"/>
        <v>1493.63</v>
      </c>
    </row>
    <row r="21" spans="2:10" x14ac:dyDescent="0.25">
      <c r="B21" s="504">
        <f t="shared" si="1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2"/>
        <v>1493.63</v>
      </c>
    </row>
    <row r="22" spans="2:10" x14ac:dyDescent="0.25">
      <c r="B22" s="504">
        <f t="shared" si="1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2"/>
        <v>1493.63</v>
      </c>
    </row>
    <row r="23" spans="2:10" x14ac:dyDescent="0.25">
      <c r="B23" s="504">
        <f t="shared" si="1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2"/>
        <v>1493.63</v>
      </c>
    </row>
    <row r="24" spans="2:10" x14ac:dyDescent="0.25">
      <c r="B24" s="504">
        <f t="shared" si="1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2"/>
        <v>1493.63</v>
      </c>
    </row>
    <row r="25" spans="2:10" x14ac:dyDescent="0.25">
      <c r="B25" s="504">
        <f t="shared" si="1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2"/>
        <v>1493.63</v>
      </c>
    </row>
    <row r="26" spans="2:10" x14ac:dyDescent="0.25">
      <c r="B26" s="504">
        <f t="shared" si="1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2"/>
        <v>1493.63</v>
      </c>
    </row>
    <row r="27" spans="2:10" x14ac:dyDescent="0.25">
      <c r="B27" s="504">
        <f t="shared" si="1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2"/>
        <v>1493.63</v>
      </c>
    </row>
    <row r="28" spans="2:10" x14ac:dyDescent="0.25">
      <c r="B28" s="504">
        <f t="shared" si="1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2"/>
        <v>1493.63</v>
      </c>
    </row>
    <row r="29" spans="2:10" x14ac:dyDescent="0.25">
      <c r="B29" s="504">
        <f t="shared" si="1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2"/>
        <v>1493.63</v>
      </c>
    </row>
    <row r="30" spans="2:10" x14ac:dyDescent="0.25">
      <c r="B30" s="505"/>
      <c r="C30" s="460"/>
      <c r="D30" s="713"/>
      <c r="E30" s="718"/>
      <c r="F30" s="492"/>
      <c r="G30" s="498"/>
      <c r="H30" s="496"/>
    </row>
    <row r="31" spans="2:10" x14ac:dyDescent="0.25">
      <c r="B31" s="505"/>
      <c r="C31" s="460"/>
      <c r="D31" s="713"/>
      <c r="E31" s="719"/>
      <c r="F31" s="492"/>
      <c r="G31" s="499"/>
      <c r="H31" s="499"/>
    </row>
    <row r="32" spans="2:10" ht="15.75" thickBot="1" x14ac:dyDescent="0.3">
      <c r="B32" s="75"/>
      <c r="C32" s="463"/>
      <c r="D32" s="714"/>
      <c r="E32" s="720"/>
      <c r="F32" s="500"/>
      <c r="G32" s="502"/>
      <c r="H32" s="502"/>
      <c r="I32" s="39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1" t="s">
        <v>263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79" t="s">
        <v>53</v>
      </c>
      <c r="B5" s="1081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79"/>
      <c r="B6" s="1081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89" t="s">
        <v>11</v>
      </c>
      <c r="D60" s="1090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1" t="s">
        <v>264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5"/>
      <c r="C4" s="104"/>
      <c r="D4" s="141"/>
      <c r="E4" s="87"/>
      <c r="F4" s="74"/>
      <c r="G4" s="892"/>
    </row>
    <row r="5" spans="1:9" ht="29.25" x14ac:dyDescent="0.25">
      <c r="A5" s="12" t="s">
        <v>67</v>
      </c>
      <c r="B5" s="891" t="s">
        <v>128</v>
      </c>
      <c r="C5" s="104">
        <v>34</v>
      </c>
      <c r="D5" s="141">
        <v>44494</v>
      </c>
      <c r="E5" s="909">
        <v>2022.78</v>
      </c>
      <c r="F5" s="90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9">
        <v>3497.97</v>
      </c>
      <c r="F6" s="90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139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2">
        <v>8</v>
      </c>
      <c r="D11" s="938">
        <v>231.09</v>
      </c>
      <c r="E11" s="937">
        <v>44516</v>
      </c>
      <c r="F11" s="938">
        <f t="shared" ref="F11:F30" si="0">D11</f>
        <v>231.09</v>
      </c>
      <c r="G11" s="939" t="s">
        <v>182</v>
      </c>
      <c r="H11" s="940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2">
        <v>1</v>
      </c>
      <c r="D12" s="938">
        <v>29.56</v>
      </c>
      <c r="E12" s="937">
        <v>44520</v>
      </c>
      <c r="F12" s="938">
        <f t="shared" si="0"/>
        <v>29.56</v>
      </c>
      <c r="G12" s="939" t="s">
        <v>206</v>
      </c>
      <c r="H12" s="940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6">
        <v>199.58</v>
      </c>
      <c r="E13" s="937">
        <v>44522</v>
      </c>
      <c r="F13" s="938">
        <f t="shared" si="0"/>
        <v>199.58</v>
      </c>
      <c r="G13" s="939" t="s">
        <v>207</v>
      </c>
      <c r="H13" s="940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6">
        <v>205.88</v>
      </c>
      <c r="E14" s="937">
        <v>44524</v>
      </c>
      <c r="F14" s="938">
        <f t="shared" si="0"/>
        <v>205.88</v>
      </c>
      <c r="G14" s="939" t="s">
        <v>219</v>
      </c>
      <c r="H14" s="940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6">
        <v>146.31</v>
      </c>
      <c r="E15" s="937">
        <v>44525</v>
      </c>
      <c r="F15" s="938">
        <f t="shared" si="0"/>
        <v>146.31</v>
      </c>
      <c r="G15" s="939" t="s">
        <v>222</v>
      </c>
      <c r="H15" s="940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6"/>
      <c r="E16" s="1027"/>
      <c r="F16" s="1028">
        <f t="shared" si="0"/>
        <v>0</v>
      </c>
      <c r="G16" s="1029"/>
      <c r="H16" s="1030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6"/>
      <c r="E17" s="1027"/>
      <c r="F17" s="1028">
        <f t="shared" si="0"/>
        <v>0</v>
      </c>
      <c r="G17" s="1029"/>
      <c r="H17" s="1030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6"/>
      <c r="E18" s="1031"/>
      <c r="F18" s="1028">
        <f t="shared" si="0"/>
        <v>0</v>
      </c>
      <c r="G18" s="1029"/>
      <c r="H18" s="1030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6"/>
      <c r="E19" s="1031"/>
      <c r="F19" s="1028">
        <f t="shared" si="0"/>
        <v>0</v>
      </c>
      <c r="G19" s="1029"/>
      <c r="H19" s="1030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6"/>
      <c r="E20" s="1031"/>
      <c r="F20" s="1028">
        <f t="shared" si="0"/>
        <v>0</v>
      </c>
      <c r="G20" s="1029"/>
      <c r="H20" s="1030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6"/>
      <c r="E21" s="1031"/>
      <c r="F21" s="1028">
        <f t="shared" si="0"/>
        <v>0</v>
      </c>
      <c r="G21" s="1032"/>
      <c r="H21" s="1033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6"/>
      <c r="E22" s="1031"/>
      <c r="F22" s="1028">
        <f t="shared" si="0"/>
        <v>0</v>
      </c>
      <c r="G22" s="1032"/>
      <c r="H22" s="1033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6"/>
      <c r="E23" s="1031"/>
      <c r="F23" s="1028">
        <f t="shared" si="0"/>
        <v>0</v>
      </c>
      <c r="G23" s="1032"/>
      <c r="H23" s="1033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6"/>
      <c r="E24" s="1031"/>
      <c r="F24" s="1028">
        <f t="shared" si="0"/>
        <v>0</v>
      </c>
      <c r="G24" s="1032"/>
      <c r="H24" s="1033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6"/>
      <c r="E25" s="1031"/>
      <c r="F25" s="1028">
        <f t="shared" si="0"/>
        <v>0</v>
      </c>
      <c r="G25" s="1032"/>
      <c r="H25" s="1033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6"/>
      <c r="E26" s="1031"/>
      <c r="F26" s="1028">
        <f t="shared" si="0"/>
        <v>0</v>
      </c>
      <c r="G26" s="1032"/>
      <c r="H26" s="1033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6"/>
      <c r="E27" s="1031"/>
      <c r="F27" s="1028">
        <f t="shared" si="0"/>
        <v>0</v>
      </c>
      <c r="G27" s="1032"/>
      <c r="H27" s="1034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6"/>
      <c r="E28" s="1031"/>
      <c r="F28" s="1028">
        <f t="shared" si="0"/>
        <v>0</v>
      </c>
      <c r="G28" s="1032"/>
      <c r="H28" s="1034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6"/>
      <c r="E29" s="1031"/>
      <c r="F29" s="1028">
        <f t="shared" si="0"/>
        <v>0</v>
      </c>
      <c r="G29" s="1032"/>
      <c r="H29" s="1034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5"/>
      <c r="E30" s="1031"/>
      <c r="F30" s="1028">
        <f t="shared" si="0"/>
        <v>0</v>
      </c>
      <c r="G30" s="1032"/>
      <c r="H30" s="1034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7" t="s">
        <v>21</v>
      </c>
      <c r="E35" s="88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9" t="s">
        <v>4</v>
      </c>
      <c r="E36" s="89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1" t="str">
        <f>A1</f>
        <v>INVENTARIO    DEL MES DE NOVIEMBRE 2021</v>
      </c>
      <c r="L1" s="1091"/>
      <c r="M1" s="1091"/>
      <c r="N1" s="1091"/>
      <c r="O1" s="1091"/>
      <c r="P1" s="1091"/>
      <c r="Q1" s="1091"/>
      <c r="R1" s="11">
        <v>2</v>
      </c>
      <c r="V1" s="1091" t="str">
        <f>K1</f>
        <v>INVENTARIO    DEL MES DE NOVIEMBRE 2021</v>
      </c>
      <c r="W1" s="1091"/>
      <c r="X1" s="1091"/>
      <c r="Y1" s="1091"/>
      <c r="Z1" s="1091"/>
      <c r="AA1" s="1091"/>
      <c r="AB1" s="1091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4"/>
      <c r="Y4" s="261"/>
      <c r="Z4" s="272"/>
      <c r="AA4" s="266"/>
      <c r="AB4" s="166"/>
      <c r="AC4" s="166"/>
    </row>
    <row r="5" spans="1:30" ht="15" customHeight="1" x14ac:dyDescent="0.25">
      <c r="A5" s="263" t="s">
        <v>104</v>
      </c>
      <c r="B5" s="1092" t="s">
        <v>101</v>
      </c>
      <c r="C5" s="629"/>
      <c r="D5" s="261"/>
      <c r="E5" s="280">
        <v>167.16</v>
      </c>
      <c r="F5" s="266">
        <v>13</v>
      </c>
      <c r="G5" s="273"/>
      <c r="K5" s="263" t="s">
        <v>99</v>
      </c>
      <c r="L5" s="1093" t="s">
        <v>100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99</v>
      </c>
      <c r="W5" s="1094" t="s">
        <v>163</v>
      </c>
      <c r="X5" s="881"/>
      <c r="Y5" s="288"/>
      <c r="Z5" s="272"/>
      <c r="AA5" s="266"/>
      <c r="AB5" s="273"/>
    </row>
    <row r="6" spans="1:30" x14ac:dyDescent="0.25">
      <c r="A6" s="653"/>
      <c r="B6" s="1092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93"/>
      <c r="M6" s="881">
        <v>92</v>
      </c>
      <c r="N6" s="261">
        <v>44515</v>
      </c>
      <c r="O6" s="911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94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3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1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189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187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205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242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189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227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1"/>
      <c r="E11" s="1012"/>
      <c r="F11" s="1011">
        <f t="shared" si="0"/>
        <v>0</v>
      </c>
      <c r="G11" s="692"/>
      <c r="H11" s="1013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221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1"/>
      <c r="Z11" s="1012"/>
      <c r="AA11" s="1011">
        <f t="shared" si="2"/>
        <v>0</v>
      </c>
      <c r="AB11" s="692"/>
      <c r="AC11" s="1013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si="4"/>
        <v>857.02</v>
      </c>
      <c r="K12" s="205"/>
      <c r="L12" s="84">
        <f t="shared" si="5"/>
        <v>38.5</v>
      </c>
      <c r="M12" s="74"/>
      <c r="N12" s="1011"/>
      <c r="O12" s="1012"/>
      <c r="P12" s="1011">
        <f t="shared" si="1"/>
        <v>0</v>
      </c>
      <c r="Q12" s="692"/>
      <c r="R12" s="1013"/>
      <c r="S12" s="289">
        <f t="shared" si="6"/>
        <v>1059</v>
      </c>
      <c r="V12" s="205"/>
      <c r="W12" s="84">
        <f t="shared" si="7"/>
        <v>45</v>
      </c>
      <c r="X12" s="74"/>
      <c r="Y12" s="1011"/>
      <c r="Z12" s="1012"/>
      <c r="AA12" s="1011">
        <f t="shared" si="2"/>
        <v>0</v>
      </c>
      <c r="AB12" s="692"/>
      <c r="AC12" s="1013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1"/>
      <c r="E13" s="1012"/>
      <c r="F13" s="1011">
        <f t="shared" si="0"/>
        <v>0</v>
      </c>
      <c r="G13" s="692"/>
      <c r="H13" s="1013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1"/>
      <c r="O13" s="1012"/>
      <c r="P13" s="1011">
        <f t="shared" si="1"/>
        <v>0</v>
      </c>
      <c r="Q13" s="692"/>
      <c r="R13" s="1013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1"/>
      <c r="Z13" s="1012"/>
      <c r="AA13" s="1011">
        <f t="shared" si="2"/>
        <v>0</v>
      </c>
      <c r="AB13" s="692"/>
      <c r="AC13" s="1013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1"/>
      <c r="E14" s="1012"/>
      <c r="F14" s="1011">
        <f t="shared" si="0"/>
        <v>0</v>
      </c>
      <c r="G14" s="692"/>
      <c r="H14" s="1013"/>
      <c r="I14" s="289">
        <f t="shared" si="4"/>
        <v>857.02</v>
      </c>
      <c r="K14" s="74"/>
      <c r="L14" s="84">
        <f t="shared" si="5"/>
        <v>38.5</v>
      </c>
      <c r="M14" s="74"/>
      <c r="N14" s="1011"/>
      <c r="O14" s="1012"/>
      <c r="P14" s="1011">
        <f t="shared" si="1"/>
        <v>0</v>
      </c>
      <c r="Q14" s="692"/>
      <c r="R14" s="1013"/>
      <c r="S14" s="289">
        <f t="shared" si="6"/>
        <v>1059</v>
      </c>
      <c r="V14" s="74"/>
      <c r="W14" s="84">
        <f t="shared" si="7"/>
        <v>45</v>
      </c>
      <c r="X14" s="74"/>
      <c r="Y14" s="1011"/>
      <c r="Z14" s="1012"/>
      <c r="AA14" s="1011">
        <f t="shared" si="2"/>
        <v>0</v>
      </c>
      <c r="AB14" s="692"/>
      <c r="AC14" s="1013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1"/>
      <c r="E15" s="1012"/>
      <c r="F15" s="1011">
        <f t="shared" si="0"/>
        <v>0</v>
      </c>
      <c r="G15" s="692"/>
      <c r="H15" s="1013"/>
      <c r="I15" s="289">
        <f t="shared" si="4"/>
        <v>857.02</v>
      </c>
      <c r="K15" s="74"/>
      <c r="L15" s="84">
        <f t="shared" si="5"/>
        <v>38.5</v>
      </c>
      <c r="M15" s="74"/>
      <c r="N15" s="1011"/>
      <c r="O15" s="1012"/>
      <c r="P15" s="1011">
        <f t="shared" si="1"/>
        <v>0</v>
      </c>
      <c r="Q15" s="692"/>
      <c r="R15" s="1013"/>
      <c r="S15" s="289">
        <f t="shared" si="6"/>
        <v>1059</v>
      </c>
      <c r="V15" s="74"/>
      <c r="W15" s="84">
        <f t="shared" si="7"/>
        <v>45</v>
      </c>
      <c r="X15" s="74"/>
      <c r="Y15" s="1011"/>
      <c r="Z15" s="1012"/>
      <c r="AA15" s="1011">
        <f t="shared" si="2"/>
        <v>0</v>
      </c>
      <c r="AB15" s="692"/>
      <c r="AC15" s="1013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4"/>
        <v>857.02</v>
      </c>
      <c r="L16" s="84">
        <f t="shared" si="5"/>
        <v>38.5</v>
      </c>
      <c r="M16" s="74"/>
      <c r="N16" s="1011"/>
      <c r="O16" s="1012"/>
      <c r="P16" s="1011">
        <f t="shared" si="1"/>
        <v>0</v>
      </c>
      <c r="Q16" s="692"/>
      <c r="R16" s="1013"/>
      <c r="S16" s="289">
        <f t="shared" si="6"/>
        <v>1059</v>
      </c>
      <c r="W16" s="84">
        <f t="shared" si="7"/>
        <v>45</v>
      </c>
      <c r="X16" s="74"/>
      <c r="Y16" s="1011"/>
      <c r="Z16" s="1012"/>
      <c r="AA16" s="1011">
        <f t="shared" si="2"/>
        <v>0</v>
      </c>
      <c r="AB16" s="692"/>
      <c r="AC16" s="1013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4"/>
        <v>857.02</v>
      </c>
      <c r="L17" s="84">
        <f t="shared" si="5"/>
        <v>38.5</v>
      </c>
      <c r="M17" s="74"/>
      <c r="N17" s="1011"/>
      <c r="O17" s="1012"/>
      <c r="P17" s="1011">
        <f t="shared" si="1"/>
        <v>0</v>
      </c>
      <c r="Q17" s="692"/>
      <c r="R17" s="1013"/>
      <c r="S17" s="289">
        <f t="shared" si="6"/>
        <v>1059</v>
      </c>
      <c r="W17" s="84">
        <f t="shared" si="7"/>
        <v>45</v>
      </c>
      <c r="X17" s="74"/>
      <c r="Y17" s="1011"/>
      <c r="Z17" s="1012"/>
      <c r="AA17" s="1011">
        <f t="shared" si="2"/>
        <v>0</v>
      </c>
      <c r="AB17" s="692"/>
      <c r="AC17" s="1013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4"/>
        <v>857.02</v>
      </c>
      <c r="K18" s="126"/>
      <c r="L18" s="84">
        <f t="shared" si="5"/>
        <v>38.5</v>
      </c>
      <c r="M18" s="74"/>
      <c r="N18" s="1011"/>
      <c r="O18" s="1012"/>
      <c r="P18" s="1011">
        <f t="shared" si="1"/>
        <v>0</v>
      </c>
      <c r="Q18" s="692"/>
      <c r="R18" s="1013"/>
      <c r="S18" s="289">
        <f t="shared" si="6"/>
        <v>1059</v>
      </c>
      <c r="V18" s="126"/>
      <c r="W18" s="84">
        <f t="shared" si="7"/>
        <v>45</v>
      </c>
      <c r="X18" s="74"/>
      <c r="Y18" s="1011"/>
      <c r="Z18" s="1012"/>
      <c r="AA18" s="1011">
        <f t="shared" si="2"/>
        <v>0</v>
      </c>
      <c r="AB18" s="692"/>
      <c r="AC18" s="1013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4"/>
        <v>857.02</v>
      </c>
      <c r="K19" s="126"/>
      <c r="L19" s="84">
        <f t="shared" si="5"/>
        <v>38.5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6"/>
        <v>1059</v>
      </c>
      <c r="V19" s="126"/>
      <c r="W19" s="84">
        <f t="shared" si="7"/>
        <v>45</v>
      </c>
      <c r="X19" s="15"/>
      <c r="Y19" s="1011"/>
      <c r="Z19" s="1012"/>
      <c r="AA19" s="1011">
        <f t="shared" si="2"/>
        <v>0</v>
      </c>
      <c r="AB19" s="692"/>
      <c r="AC19" s="1013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4"/>
        <v>857.02</v>
      </c>
      <c r="K20" s="126"/>
      <c r="L20" s="84">
        <f t="shared" si="5"/>
        <v>38.5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6"/>
        <v>1059</v>
      </c>
      <c r="V20" s="126"/>
      <c r="W20" s="84">
        <f t="shared" si="7"/>
        <v>45</v>
      </c>
      <c r="X20" s="15"/>
      <c r="Y20" s="1011"/>
      <c r="Z20" s="1012"/>
      <c r="AA20" s="1011">
        <f t="shared" si="2"/>
        <v>0</v>
      </c>
      <c r="AB20" s="692"/>
      <c r="AC20" s="1013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4"/>
        <v>857.02</v>
      </c>
      <c r="K21" s="126"/>
      <c r="L21" s="84">
        <f t="shared" si="5"/>
        <v>38.5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6"/>
        <v>1059</v>
      </c>
      <c r="V21" s="126"/>
      <c r="W21" s="84">
        <f t="shared" si="7"/>
        <v>45</v>
      </c>
      <c r="X21" s="15"/>
      <c r="Y21" s="1011"/>
      <c r="Z21" s="1012"/>
      <c r="AA21" s="1011">
        <f t="shared" si="2"/>
        <v>0</v>
      </c>
      <c r="AB21" s="692"/>
      <c r="AC21" s="1013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4"/>
        <v>857.02</v>
      </c>
      <c r="K22" s="126"/>
      <c r="L22" s="295">
        <f t="shared" si="5"/>
        <v>38.5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6"/>
        <v>1059</v>
      </c>
      <c r="V22" s="126"/>
      <c r="W22" s="295">
        <f t="shared" si="7"/>
        <v>45</v>
      </c>
      <c r="X22" s="15"/>
      <c r="Y22" s="1011"/>
      <c r="Z22" s="1012"/>
      <c r="AA22" s="1011">
        <f t="shared" si="2"/>
        <v>0</v>
      </c>
      <c r="AB22" s="692"/>
      <c r="AC22" s="1013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4"/>
        <v>857.02</v>
      </c>
      <c r="K23" s="127"/>
      <c r="L23" s="295">
        <f t="shared" si="5"/>
        <v>38.5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6"/>
        <v>1059</v>
      </c>
      <c r="V23" s="127"/>
      <c r="W23" s="295">
        <f t="shared" si="7"/>
        <v>45</v>
      </c>
      <c r="X23" s="15"/>
      <c r="Y23" s="1011"/>
      <c r="Z23" s="1012"/>
      <c r="AA23" s="1011">
        <f t="shared" si="2"/>
        <v>0</v>
      </c>
      <c r="AB23" s="692"/>
      <c r="AC23" s="1013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4"/>
        <v>857.02</v>
      </c>
      <c r="K24" s="126"/>
      <c r="L24" s="295">
        <f t="shared" si="5"/>
        <v>38.5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4"/>
        <v>857.02</v>
      </c>
      <c r="K25" s="126"/>
      <c r="L25" s="295">
        <f t="shared" si="5"/>
        <v>38.5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4"/>
        <v>857.02</v>
      </c>
      <c r="K26" s="126"/>
      <c r="L26" s="205">
        <f t="shared" si="5"/>
        <v>38.5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4"/>
        <v>857.02</v>
      </c>
      <c r="K27" s="126"/>
      <c r="L27" s="295">
        <f t="shared" si="5"/>
        <v>38.5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4"/>
        <v>857.02</v>
      </c>
      <c r="K28" s="126"/>
      <c r="L28" s="205">
        <f t="shared" si="5"/>
        <v>38.5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4"/>
        <v>857.02</v>
      </c>
      <c r="K29" s="126"/>
      <c r="L29" s="295">
        <f t="shared" si="5"/>
        <v>38.5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89" t="s">
        <v>11</v>
      </c>
      <c r="D83" s="1090"/>
      <c r="E83" s="58">
        <f>E5+E6-F78+E7</f>
        <v>857.0200000000001</v>
      </c>
      <c r="F83" s="74"/>
      <c r="M83" s="1089" t="s">
        <v>11</v>
      </c>
      <c r="N83" s="1090"/>
      <c r="O83" s="58">
        <f>O5+O6-P78+O7</f>
        <v>1059</v>
      </c>
      <c r="P83" s="74"/>
      <c r="X83" s="1089" t="s">
        <v>11</v>
      </c>
      <c r="Y83" s="1090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127</v>
      </c>
      <c r="C4" s="104"/>
      <c r="D4" s="141"/>
      <c r="E4" s="87"/>
      <c r="F4" s="74"/>
      <c r="G4" s="805"/>
    </row>
    <row r="5" spans="1:9" x14ac:dyDescent="0.25">
      <c r="A5" s="76"/>
      <c r="B5" s="1151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0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51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245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6"/>
      <c r="E9" s="1037"/>
      <c r="F9" s="1038">
        <f t="shared" si="0"/>
        <v>0</v>
      </c>
      <c r="G9" s="1039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6"/>
      <c r="E10" s="1037"/>
      <c r="F10" s="1038">
        <f t="shared" si="0"/>
        <v>0</v>
      </c>
      <c r="G10" s="1040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6"/>
      <c r="E11" s="1037"/>
      <c r="F11" s="1038">
        <f t="shared" si="0"/>
        <v>0</v>
      </c>
      <c r="G11" s="1040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6"/>
      <c r="E12" s="1037"/>
      <c r="F12" s="1038">
        <f t="shared" si="0"/>
        <v>0</v>
      </c>
      <c r="G12" s="1040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6"/>
      <c r="E13" s="1037"/>
      <c r="F13" s="1038">
        <f t="shared" si="0"/>
        <v>0</v>
      </c>
      <c r="G13" s="1040"/>
      <c r="H13" s="495"/>
      <c r="I13" s="47">
        <f t="shared" si="1"/>
        <v>402.04999999999995</v>
      </c>
    </row>
    <row r="14" spans="1:9" x14ac:dyDescent="0.25">
      <c r="B14" s="2"/>
      <c r="C14" s="15"/>
      <c r="D14" s="1036"/>
      <c r="E14" s="1037"/>
      <c r="F14" s="1038">
        <f t="shared" si="0"/>
        <v>0</v>
      </c>
      <c r="G14" s="1040"/>
      <c r="H14" s="495"/>
      <c r="I14" s="47">
        <f t="shared" si="1"/>
        <v>402.04999999999995</v>
      </c>
    </row>
    <row r="15" spans="1:9" x14ac:dyDescent="0.25">
      <c r="B15" s="2"/>
      <c r="C15" s="15"/>
      <c r="D15" s="1036"/>
      <c r="E15" s="1037"/>
      <c r="F15" s="1038">
        <f t="shared" si="0"/>
        <v>0</v>
      </c>
      <c r="G15" s="1041"/>
      <c r="H15" s="17"/>
      <c r="I15" s="47">
        <f t="shared" si="1"/>
        <v>402.04999999999995</v>
      </c>
    </row>
    <row r="16" spans="1:9" x14ac:dyDescent="0.25">
      <c r="B16" s="2"/>
      <c r="C16" s="15"/>
      <c r="D16" s="1036"/>
      <c r="E16" s="1042"/>
      <c r="F16" s="1038">
        <f t="shared" si="0"/>
        <v>0</v>
      </c>
      <c r="G16" s="1041"/>
      <c r="H16" s="17"/>
      <c r="I16" s="47">
        <f t="shared" si="1"/>
        <v>402.04999999999995</v>
      </c>
    </row>
    <row r="17" spans="1:9" x14ac:dyDescent="0.25">
      <c r="B17" s="2"/>
      <c r="C17" s="15"/>
      <c r="D17" s="1043"/>
      <c r="E17" s="1042"/>
      <c r="F17" s="1038">
        <f t="shared" si="0"/>
        <v>0</v>
      </c>
      <c r="G17" s="1041"/>
      <c r="H17" s="17"/>
      <c r="I17" s="47">
        <f t="shared" si="1"/>
        <v>402.04999999999995</v>
      </c>
    </row>
    <row r="18" spans="1:9" x14ac:dyDescent="0.25">
      <c r="B18" s="2"/>
      <c r="C18" s="15"/>
      <c r="D18" s="1036"/>
      <c r="E18" s="1042"/>
      <c r="F18" s="1038">
        <f t="shared" si="0"/>
        <v>0</v>
      </c>
      <c r="G18" s="1041"/>
      <c r="H18" s="17"/>
      <c r="I18" s="47">
        <f t="shared" si="1"/>
        <v>402.04999999999995</v>
      </c>
    </row>
    <row r="19" spans="1:9" x14ac:dyDescent="0.25">
      <c r="B19" s="2"/>
      <c r="C19" s="15"/>
      <c r="D19" s="1036"/>
      <c r="E19" s="1042"/>
      <c r="F19" s="1038">
        <f t="shared" si="0"/>
        <v>0</v>
      </c>
      <c r="G19" s="1041"/>
      <c r="H19" s="17"/>
    </row>
    <row r="20" spans="1:9" x14ac:dyDescent="0.25">
      <c r="B20" s="2"/>
      <c r="C20" s="15"/>
      <c r="D20" s="1036"/>
      <c r="E20" s="1042"/>
      <c r="F20" s="1038">
        <f t="shared" si="0"/>
        <v>0</v>
      </c>
      <c r="G20" s="1041"/>
      <c r="H20" s="17"/>
    </row>
    <row r="21" spans="1:9" x14ac:dyDescent="0.25">
      <c r="B21" s="2"/>
      <c r="C21" s="15"/>
      <c r="D21" s="1036"/>
      <c r="E21" s="1042"/>
      <c r="F21" s="1038">
        <f t="shared" si="0"/>
        <v>0</v>
      </c>
      <c r="G21" s="1041"/>
      <c r="H21" s="17"/>
    </row>
    <row r="22" spans="1:9" x14ac:dyDescent="0.25">
      <c r="B22" s="2"/>
      <c r="C22" s="15"/>
      <c r="D22" s="1036"/>
      <c r="E22" s="1042"/>
      <c r="F22" s="1038">
        <f t="shared" si="0"/>
        <v>0</v>
      </c>
      <c r="G22" s="1041"/>
      <c r="H22" s="17"/>
    </row>
    <row r="23" spans="1:9" x14ac:dyDescent="0.25">
      <c r="B23" s="2"/>
      <c r="C23" s="15"/>
      <c r="D23" s="1036"/>
      <c r="E23" s="1042"/>
      <c r="F23" s="1038">
        <f t="shared" si="0"/>
        <v>0</v>
      </c>
      <c r="G23" s="1041"/>
      <c r="H23" s="17"/>
    </row>
    <row r="24" spans="1:9" x14ac:dyDescent="0.25">
      <c r="B24" s="2"/>
      <c r="C24" s="15"/>
      <c r="D24" s="1036"/>
      <c r="E24" s="1042"/>
      <c r="F24" s="1038">
        <f t="shared" si="0"/>
        <v>0</v>
      </c>
      <c r="G24" s="1041"/>
      <c r="H24" s="17"/>
    </row>
    <row r="25" spans="1:9" x14ac:dyDescent="0.25">
      <c r="B25" s="2"/>
      <c r="C25" s="15"/>
      <c r="D25" s="1036"/>
      <c r="E25" s="1042"/>
      <c r="F25" s="1038">
        <f t="shared" si="0"/>
        <v>0</v>
      </c>
      <c r="G25" s="1041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1" t="s">
        <v>258</v>
      </c>
      <c r="B1" s="1091"/>
      <c r="C1" s="1091"/>
      <c r="D1" s="1091"/>
      <c r="E1" s="1091"/>
      <c r="F1" s="1091"/>
      <c r="G1" s="1091"/>
      <c r="H1" s="11">
        <v>1</v>
      </c>
      <c r="K1" s="1095" t="s">
        <v>269</v>
      </c>
      <c r="L1" s="1095"/>
      <c r="M1" s="1095"/>
      <c r="N1" s="1095"/>
      <c r="O1" s="1095"/>
      <c r="P1" s="1095"/>
      <c r="Q1" s="109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096" t="s">
        <v>168</v>
      </c>
      <c r="C4" s="339"/>
      <c r="D4" s="261"/>
      <c r="E4" s="845"/>
      <c r="F4" s="256"/>
      <c r="G4" s="166"/>
      <c r="H4" s="166"/>
      <c r="K4" s="758"/>
      <c r="L4" s="1096" t="s">
        <v>168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87" t="s">
        <v>53</v>
      </c>
      <c r="B5" s="1093"/>
      <c r="C5" s="339"/>
      <c r="D5" s="261">
        <v>44515</v>
      </c>
      <c r="E5" s="845">
        <v>18217</v>
      </c>
      <c r="F5" s="256">
        <v>590</v>
      </c>
      <c r="G5" s="273"/>
      <c r="K5" s="1087" t="s">
        <v>272</v>
      </c>
      <c r="L5" s="1093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87"/>
      <c r="B6" s="1093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87"/>
      <c r="L6" s="1093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241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1"/>
      <c r="E11" s="1012"/>
      <c r="F11" s="1011">
        <f t="shared" si="0"/>
        <v>0</v>
      </c>
      <c r="G11" s="692"/>
      <c r="H11" s="1013"/>
      <c r="I11" s="289">
        <f>I10-F11</f>
        <v>19087.009999999998</v>
      </c>
      <c r="K11" s="217"/>
      <c r="L11" s="84">
        <f>L10-M11</f>
        <v>10</v>
      </c>
      <c r="M11" s="15"/>
      <c r="N11" s="1011"/>
      <c r="O11" s="1012"/>
      <c r="P11" s="1011">
        <f t="shared" si="1"/>
        <v>0</v>
      </c>
      <c r="Q11" s="692"/>
      <c r="R11" s="1013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1"/>
      <c r="O12" s="1012"/>
      <c r="P12" s="1011">
        <f t="shared" si="1"/>
        <v>0</v>
      </c>
      <c r="Q12" s="692"/>
      <c r="R12" s="1013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1"/>
      <c r="E13" s="1012"/>
      <c r="F13" s="1011">
        <f t="shared" si="0"/>
        <v>0</v>
      </c>
      <c r="G13" s="692"/>
      <c r="H13" s="1013"/>
      <c r="I13" s="469">
        <f t="shared" si="3"/>
        <v>19087.009999999998</v>
      </c>
      <c r="K13" s="205"/>
      <c r="L13" s="84">
        <f t="shared" si="4"/>
        <v>10</v>
      </c>
      <c r="M13" s="15"/>
      <c r="N13" s="1011"/>
      <c r="O13" s="1012"/>
      <c r="P13" s="1011">
        <f t="shared" si="1"/>
        <v>0</v>
      </c>
      <c r="Q13" s="692"/>
      <c r="R13" s="1013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1"/>
      <c r="E14" s="1012"/>
      <c r="F14" s="1011">
        <f t="shared" si="0"/>
        <v>0</v>
      </c>
      <c r="G14" s="692"/>
      <c r="H14" s="1013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1"/>
      <c r="O14" s="1012"/>
      <c r="P14" s="1011">
        <f t="shared" si="1"/>
        <v>0</v>
      </c>
      <c r="Q14" s="692"/>
      <c r="R14" s="1013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1"/>
      <c r="E15" s="1012"/>
      <c r="F15" s="1011">
        <f t="shared" si="0"/>
        <v>0</v>
      </c>
      <c r="G15" s="692"/>
      <c r="H15" s="1013"/>
      <c r="I15" s="469">
        <f t="shared" si="3"/>
        <v>19087.009999999998</v>
      </c>
      <c r="K15" s="74"/>
      <c r="L15" s="84">
        <f t="shared" si="4"/>
        <v>10</v>
      </c>
      <c r="M15" s="15"/>
      <c r="N15" s="1011"/>
      <c r="O15" s="1012"/>
      <c r="P15" s="1011">
        <f t="shared" si="1"/>
        <v>0</v>
      </c>
      <c r="Q15" s="692"/>
      <c r="R15" s="1013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3"/>
        <v>19087.009999999998</v>
      </c>
      <c r="K16" s="74"/>
      <c r="L16" s="84">
        <f t="shared" si="4"/>
        <v>10</v>
      </c>
      <c r="M16" s="15"/>
      <c r="N16" s="1011"/>
      <c r="O16" s="1012"/>
      <c r="P16" s="1011">
        <f t="shared" si="1"/>
        <v>0</v>
      </c>
      <c r="Q16" s="692"/>
      <c r="R16" s="1013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3"/>
        <v>19087.009999999998</v>
      </c>
      <c r="L17" s="84">
        <f t="shared" si="4"/>
        <v>10</v>
      </c>
      <c r="M17" s="15"/>
      <c r="N17" s="1011"/>
      <c r="O17" s="1012"/>
      <c r="P17" s="1011">
        <f t="shared" si="1"/>
        <v>0</v>
      </c>
      <c r="Q17" s="692"/>
      <c r="R17" s="1013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3"/>
        <v>19087.009999999998</v>
      </c>
      <c r="L18" s="84">
        <f t="shared" si="4"/>
        <v>10</v>
      </c>
      <c r="M18" s="15"/>
      <c r="N18" s="1011"/>
      <c r="O18" s="1012"/>
      <c r="P18" s="1011">
        <f t="shared" si="1"/>
        <v>0</v>
      </c>
      <c r="Q18" s="692"/>
      <c r="R18" s="1013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3"/>
        <v>19087.009999999998</v>
      </c>
      <c r="K19" s="126"/>
      <c r="L19" s="84">
        <f>L18-M19</f>
        <v>10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3"/>
        <v>19087.009999999998</v>
      </c>
      <c r="K21" s="126"/>
      <c r="L21" s="84">
        <f t="shared" si="7"/>
        <v>10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3"/>
        <v>19087.009999999998</v>
      </c>
      <c r="K22" s="126"/>
      <c r="L22" s="84">
        <f t="shared" si="7"/>
        <v>10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3"/>
        <v>19087.009999999998</v>
      </c>
      <c r="K23" s="126"/>
      <c r="L23" s="295">
        <f t="shared" si="7"/>
        <v>10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3"/>
        <v>19087.009999999998</v>
      </c>
      <c r="K24" s="127"/>
      <c r="L24" s="295">
        <f t="shared" si="7"/>
        <v>10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3"/>
        <v>19087.009999999998</v>
      </c>
      <c r="K25" s="126"/>
      <c r="L25" s="295">
        <f t="shared" si="7"/>
        <v>10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3"/>
        <v>19087.009999999998</v>
      </c>
      <c r="K26" s="126"/>
      <c r="L26" s="295">
        <f t="shared" si="7"/>
        <v>10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3"/>
        <v>19087.009999999998</v>
      </c>
      <c r="K27" s="126"/>
      <c r="L27" s="205">
        <f t="shared" si="7"/>
        <v>10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3"/>
        <v>19087.009999999998</v>
      </c>
      <c r="K28" s="126"/>
      <c r="L28" s="295">
        <f t="shared" si="7"/>
        <v>10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3"/>
        <v>19087.009999999998</v>
      </c>
      <c r="K29" s="126"/>
      <c r="L29" s="205">
        <f t="shared" si="7"/>
        <v>10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1"/>
      <c r="E30" s="1012"/>
      <c r="F30" s="1011">
        <f t="shared" si="0"/>
        <v>0</v>
      </c>
      <c r="G30" s="692"/>
      <c r="H30" s="1013"/>
      <c r="I30" s="289">
        <f t="shared" si="3"/>
        <v>19087.009999999998</v>
      </c>
      <c r="K30" s="126"/>
      <c r="L30" s="295">
        <f t="shared" si="7"/>
        <v>10</v>
      </c>
      <c r="M30" s="15"/>
      <c r="N30" s="1011"/>
      <c r="O30" s="1012"/>
      <c r="P30" s="1011">
        <f t="shared" si="1"/>
        <v>0</v>
      </c>
      <c r="Q30" s="692"/>
      <c r="R30" s="1013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89" t="s">
        <v>11</v>
      </c>
      <c r="D84" s="1090"/>
      <c r="E84" s="58">
        <f>E5+E6-F79+E7</f>
        <v>19087.009999999998</v>
      </c>
      <c r="F84" s="74"/>
      <c r="M84" s="1089" t="s">
        <v>11</v>
      </c>
      <c r="N84" s="1090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5" t="s">
        <v>269</v>
      </c>
      <c r="B1" s="1095"/>
      <c r="C1" s="1095"/>
      <c r="D1" s="1095"/>
      <c r="E1" s="1095"/>
      <c r="F1" s="1095"/>
      <c r="G1" s="109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78" t="s">
        <v>282</v>
      </c>
      <c r="B5" s="1097" t="s">
        <v>283</v>
      </c>
      <c r="C5" s="284" t="s">
        <v>274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78"/>
      <c r="B6" s="1097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78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8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49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49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49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49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49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49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49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49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49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49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49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47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47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47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47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47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47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47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47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47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47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47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47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47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50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89" t="s">
        <v>11</v>
      </c>
      <c r="D40" s="1090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79"/>
      <c r="B5" s="1098" t="s">
        <v>98</v>
      </c>
      <c r="C5" s="297"/>
      <c r="D5" s="261"/>
      <c r="E5" s="272"/>
      <c r="F5" s="266"/>
      <c r="G5" s="311"/>
      <c r="H5" t="s">
        <v>41</v>
      </c>
    </row>
    <row r="6" spans="1:13" ht="15.75" x14ac:dyDescent="0.25">
      <c r="A6" s="1079"/>
      <c r="B6" s="1098"/>
      <c r="C6" s="806"/>
      <c r="D6" s="274"/>
      <c r="E6" s="272"/>
      <c r="F6" s="266"/>
      <c r="G6" s="275">
        <f>F35</f>
        <v>0</v>
      </c>
      <c r="H6" s="7">
        <f>E6-G6+E7+E5-G5+E4+E8</f>
        <v>0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0</v>
      </c>
      <c r="J10" s="253"/>
    </row>
    <row r="11" spans="1:13" x14ac:dyDescent="0.25">
      <c r="A11" s="217"/>
      <c r="B11" s="298">
        <f>B10-C11</f>
        <v>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0</v>
      </c>
      <c r="J11" s="253"/>
    </row>
    <row r="12" spans="1:13" x14ac:dyDescent="0.25">
      <c r="A12" s="205"/>
      <c r="B12" s="298">
        <f t="shared" ref="B12:B28" si="1">B11-C12</f>
        <v>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0</v>
      </c>
      <c r="J15" s="253"/>
      <c r="K15" s="253"/>
      <c r="L15" s="253"/>
      <c r="M15" s="253"/>
    </row>
    <row r="16" spans="1:13" x14ac:dyDescent="0.25">
      <c r="B16" s="298">
        <f t="shared" si="1"/>
        <v>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0</v>
      </c>
      <c r="J16" s="253"/>
      <c r="K16" s="253"/>
      <c r="L16" s="253"/>
      <c r="M16" s="253"/>
    </row>
    <row r="17" spans="1:13" x14ac:dyDescent="0.25">
      <c r="B17" s="298">
        <f t="shared" si="1"/>
        <v>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8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8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8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8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8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8">
        <f t="shared" si="1"/>
        <v>0</v>
      </c>
      <c r="C27" s="15"/>
      <c r="D27" s="70"/>
      <c r="E27" s="228"/>
      <c r="F27" s="70">
        <v>0</v>
      </c>
      <c r="G27" s="278"/>
      <c r="H27" s="279"/>
      <c r="I27" s="334">
        <f t="shared" si="3"/>
        <v>0</v>
      </c>
      <c r="J27" s="253"/>
    </row>
    <row r="28" spans="1:13" x14ac:dyDescent="0.25">
      <c r="A28" s="126"/>
      <c r="B28" s="298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0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0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0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89" t="s">
        <v>11</v>
      </c>
      <c r="D40" s="1090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5" t="s">
        <v>167</v>
      </c>
      <c r="B1" s="1095"/>
      <c r="C1" s="1095"/>
      <c r="D1" s="1095"/>
      <c r="E1" s="1095"/>
      <c r="F1" s="1095"/>
      <c r="G1" s="1095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4"/>
      <c r="B5" s="1079"/>
      <c r="C5" s="975"/>
      <c r="D5" s="976"/>
      <c r="E5" s="977"/>
      <c r="F5" s="978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099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82" t="s">
        <v>21</v>
      </c>
      <c r="E38" s="1083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1" t="s">
        <v>259</v>
      </c>
      <c r="B1" s="1091"/>
      <c r="C1" s="1091"/>
      <c r="D1" s="1091"/>
      <c r="E1" s="1091"/>
      <c r="F1" s="1091"/>
      <c r="G1" s="10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79" t="s">
        <v>170</v>
      </c>
      <c r="B5" s="1100" t="s">
        <v>171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79"/>
      <c r="B6" s="1101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218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253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243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4"/>
      <c r="F11" s="1015">
        <f t="shared" si="0"/>
        <v>0</v>
      </c>
      <c r="G11" s="692"/>
      <c r="H11" s="1016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4"/>
      <c r="F12" s="1015">
        <f t="shared" si="0"/>
        <v>0</v>
      </c>
      <c r="G12" s="692"/>
      <c r="H12" s="1016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4"/>
      <c r="F13" s="1015">
        <f t="shared" si="0"/>
        <v>0</v>
      </c>
      <c r="G13" s="692"/>
      <c r="H13" s="1016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4"/>
      <c r="F14" s="1017">
        <f t="shared" si="0"/>
        <v>0</v>
      </c>
      <c r="G14" s="692"/>
      <c r="H14" s="1016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4"/>
      <c r="F15" s="1017">
        <f t="shared" si="0"/>
        <v>0</v>
      </c>
      <c r="G15" s="711"/>
      <c r="H15" s="1018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4"/>
      <c r="F16" s="1017">
        <f>D16</f>
        <v>0</v>
      </c>
      <c r="G16" s="711"/>
      <c r="H16" s="1018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4"/>
      <c r="F17" s="1017">
        <f>D17</f>
        <v>0</v>
      </c>
      <c r="G17" s="711"/>
      <c r="H17" s="1018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4"/>
      <c r="F18" s="1017">
        <f t="shared" ref="F18:F39" si="4">D18</f>
        <v>0</v>
      </c>
      <c r="G18" s="711"/>
      <c r="H18" s="1018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4"/>
      <c r="F19" s="1017">
        <f t="shared" si="4"/>
        <v>0</v>
      </c>
      <c r="G19" s="692"/>
      <c r="H19" s="1016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4"/>
      <c r="F20" s="1017">
        <f t="shared" si="4"/>
        <v>0</v>
      </c>
      <c r="G20" s="692"/>
      <c r="H20" s="1016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4"/>
      <c r="F21" s="1017">
        <f t="shared" si="4"/>
        <v>0</v>
      </c>
      <c r="G21" s="692"/>
      <c r="H21" s="1016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4"/>
      <c r="F22" s="1017">
        <f t="shared" si="4"/>
        <v>0</v>
      </c>
      <c r="G22" s="692"/>
      <c r="H22" s="1016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4"/>
      <c r="F23" s="1017">
        <f t="shared" si="4"/>
        <v>0</v>
      </c>
      <c r="G23" s="692"/>
      <c r="H23" s="1016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4"/>
      <c r="F24" s="1017">
        <f t="shared" si="4"/>
        <v>0</v>
      </c>
      <c r="G24" s="692"/>
      <c r="H24" s="1016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4"/>
      <c r="F25" s="1017">
        <f t="shared" si="4"/>
        <v>0</v>
      </c>
      <c r="G25" s="692"/>
      <c r="H25" s="1016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4"/>
      <c r="F26" s="1017">
        <f t="shared" si="4"/>
        <v>0</v>
      </c>
      <c r="G26" s="711"/>
      <c r="H26" s="1018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4"/>
      <c r="F27" s="1017">
        <f t="shared" si="4"/>
        <v>0</v>
      </c>
      <c r="G27" s="711"/>
      <c r="H27" s="1018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4"/>
      <c r="F28" s="1017">
        <f t="shared" si="4"/>
        <v>0</v>
      </c>
      <c r="G28" s="711"/>
      <c r="H28" s="1018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4"/>
      <c r="F29" s="1017">
        <f t="shared" si="4"/>
        <v>0</v>
      </c>
      <c r="G29" s="711"/>
      <c r="H29" s="1018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4"/>
      <c r="F30" s="1017">
        <f t="shared" si="4"/>
        <v>0</v>
      </c>
      <c r="G30" s="711"/>
      <c r="H30" s="1018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82" t="s">
        <v>21</v>
      </c>
      <c r="E42" s="1083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5"/>
      <c r="B1" s="1095"/>
      <c r="C1" s="1095"/>
      <c r="D1" s="1095"/>
      <c r="E1" s="1095"/>
      <c r="F1" s="1095"/>
      <c r="G1" s="1095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02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2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82" t="s">
        <v>21</v>
      </c>
      <c r="E31" s="1083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2021-12-23T19:04:50Z</dcterms:modified>
</cp:coreProperties>
</file>