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3690" yWindow="0" windowWidth="16605" windowHeight="10920" firstSheet="13" activeTab="1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Hoja2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6" l="1"/>
  <c r="M26" i="16"/>
  <c r="G11" i="17"/>
  <c r="D15" i="17" l="1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<sst xmlns="http://schemas.openxmlformats.org/spreadsheetml/2006/main" count="1397" uniqueCount="768">
  <si>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</si>
  <si>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</si>
  <si>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</si>
  <si>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</si>
  <si>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</si>
  <si>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</si>
  <si>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</si>
  <si>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</si>
  <si>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</si>
  <si>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</si>
  <si>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</si>
  <si>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</si>
  <si>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</si>
  <si>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</si>
  <si>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</si>
  <si>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</si>
  <si>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</si>
  <si>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</si>
  <si>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</si>
  <si>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</si>
  <si>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</si>
  <si>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</si>
  <si>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</si>
  <si>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</si>
  <si>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</si>
  <si>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</si>
  <si>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</si>
  <si>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</si>
  <si>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</si>
  <si>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</si>
  <si>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</si>
  <si>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</si>
  <si>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</si>
  <si>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</si>
  <si>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</si>
  <si>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</si>
  <si>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</si>
  <si>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</si>
  <si>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</si>
  <si>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</si>
  <si>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</si>
  <si>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</si>
  <si>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</si>
  <si>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</si>
  <si>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</si>
  <si>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</si>
  <si>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</si>
  <si>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</si>
  <si>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</si>
  <si>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</si>
  <si>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</si>
  <si>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</si>
  <si>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</si>
  <si>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</si>
  <si>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</si>
  <si>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</si>
  <si>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</si>
  <si>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</si>
  <si>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</si>
  <si>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</si>
  <si>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</si>
  <si>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</si>
  <si>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</si>
  <si>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</si>
  <si>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</si>
  <si>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</si>
  <si>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</si>
  <si>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</si>
  <si>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</si>
  <si>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</si>
  <si>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</si>
  <si>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</si>
  <si>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</si>
  <si>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</si>
  <si>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</si>
  <si>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</si>
  <si>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</si>
  <si>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</si>
  <si>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</si>
  <si>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</si>
  <si>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</si>
  <si>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</si>
  <si>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</si>
  <si>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</si>
  <si>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</si>
  <si>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</si>
  <si>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</si>
  <si>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</si>
  <si>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</si>
  <si>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</si>
  <si>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</si>
  <si>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</si>
  <si>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</si>
  <si>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</si>
  <si>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</si>
  <si>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</si>
  <si>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</si>
  <si>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</si>
  <si>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</si>
  <si>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</si>
  <si>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</si>
  <si>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</si>
  <si>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</si>
  <si>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</si>
  <si>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</si>
  <si>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</si>
  <si>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</si>
  <si>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</si>
  <si>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</si>
  <si>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</si>
  <si>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</si>
  <si>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</si>
  <si>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</si>
  <si>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</si>
  <si>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</si>
  <si>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</si>
  <si>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</si>
  <si>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</si>
  <si>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</si>
  <si>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</si>
  <si>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</si>
  <si>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</si>
  <si>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</si>
  <si>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</si>
  <si>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</si>
  <si>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</si>
  <si>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</si>
  <si>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</si>
  <si>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</si>
  <si>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</si>
  <si>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</si>
  <si>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</si>
  <si>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</si>
  <si>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</si>
  <si>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</si>
  <si>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</si>
  <si>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</si>
  <si>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</si>
  <si>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</si>
  <si>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</si>
  <si>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</si>
  <si>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</si>
  <si>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</si>
  <si>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</si>
  <si>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</si>
  <si>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</si>
  <si>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</si>
  <si>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</si>
  <si>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</si>
  <si>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</si>
  <si>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</si>
  <si>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</si>
  <si>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</si>
  <si>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</si>
  <si>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</si>
  <si>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</si>
  <si>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</si>
  <si>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</si>
  <si>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</si>
  <si>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</si>
  <si>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</si>
  <si>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</si>
  <si>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</si>
  <si>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</si>
  <si>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</si>
  <si>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</si>
  <si>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</si>
  <si>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</si>
  <si>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</si>
  <si>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</si>
  <si>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</si>
  <si>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</si>
  <si>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</si>
  <si>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</si>
  <si>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</si>
  <si>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</si>
  <si>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</si>
  <si>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</si>
  <si>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</si>
  <si>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</si>
  <si>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</si>
  <si>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</si>
  <si>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</si>
  <si>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</si>
  <si>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</si>
  <si>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</si>
  <si>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</si>
  <si>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</si>
  <si>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</si>
  <si>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</si>
  <si>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</si>
  <si>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</si>
  <si>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</si>
  <si>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</si>
  <si>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</si>
  <si>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</si>
  <si>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</si>
  <si>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</si>
  <si>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</si>
  <si>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</si>
  <si>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</si>
  <si>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</si>
  <si>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</si>
  <si>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</si>
  <si>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</si>
  <si>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</si>
  <si>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</si>
  <si>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</si>
  <si>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</si>
  <si>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</si>
  <si>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</si>
  <si>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</si>
  <si>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</si>
  <si>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</si>
  <si>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</si>
  <si>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</si>
  <si>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</si>
  <si>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</si>
  <si>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</si>
  <si>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</si>
  <si>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</si>
  <si>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</si>
  <si>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</si>
  <si>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</si>
  <si>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</si>
  <si>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</si>
  <si>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</si>
  <si>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</si>
  <si>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</si>
  <si>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</si>
  <si>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</si>
  <si>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</si>
  <si>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</si>
  <si>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</si>
  <si>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</si>
  <si>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</si>
  <si>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</si>
  <si>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</si>
  <si>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</si>
  <si>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</si>
  <si>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</si>
  <si>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</si>
  <si>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</si>
  <si>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</si>
  <si>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</si>
  <si>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</si>
  <si>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</si>
  <si>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</si>
  <si>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</si>
  <si>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</si>
  <si>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</si>
  <si>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</si>
  <si>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</si>
  <si>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</si>
  <si>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</si>
  <si>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</si>
  <si>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</si>
  <si>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</si>
  <si>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</si>
  <si>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</si>
  <si>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</si>
  <si>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</si>
  <si>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</si>
  <si>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</si>
  <si>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</si>
  <si>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</si>
  <si>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</si>
  <si>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</si>
  <si>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</si>
  <si>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</si>
  <si>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</si>
  <si>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</si>
  <si>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</si>
  <si>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</si>
  <si>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</si>
  <si>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</si>
  <si>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</si>
  <si>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</si>
  <si>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</si>
  <si>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</si>
  <si>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</si>
  <si>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</si>
  <si>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</si>
  <si>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</si>
  <si>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</si>
  <si>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</si>
  <si>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</si>
  <si>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</si>
  <si>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</si>
  <si>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</si>
  <si>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</si>
  <si>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</si>
  <si>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</si>
  <si>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</si>
  <si>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</si>
  <si>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</si>
  <si>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</si>
  <si>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</si>
  <si>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</si>
  <si>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</si>
  <si>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</si>
  <si>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</si>
  <si>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</si>
  <si>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</si>
  <si>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</si>
  <si>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</si>
  <si>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</si>
  <si>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</si>
  <si>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</si>
  <si>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</si>
  <si>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</si>
  <si>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</si>
  <si>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</si>
  <si>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</si>
  <si>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</si>
  <si>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</si>
  <si>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</si>
  <si>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</si>
  <si>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</si>
  <si>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</si>
  <si>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</si>
  <si>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</si>
  <si>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</si>
  <si>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</si>
  <si>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</si>
  <si>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</si>
  <si>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</si>
  <si>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</si>
  <si>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</si>
  <si>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</si>
  <si>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</si>
  <si>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</si>
  <si>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</si>
  <si>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</si>
  <si>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</si>
  <si>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</si>
  <si>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</si>
  <si>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</si>
  <si>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</si>
  <si>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</si>
  <si>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</si>
  <si>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</si>
  <si>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</si>
  <si>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</si>
  <si>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</si>
  <si>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</si>
  <si>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</si>
  <si>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</si>
  <si>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</si>
  <si>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</si>
  <si>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</si>
  <si>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</si>
  <si>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</si>
  <si>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</si>
  <si>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</si>
  <si>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</si>
  <si>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</si>
  <si>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</si>
  <si>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</si>
  <si>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</si>
  <si>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</si>
  <si>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</si>
  <si>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</si>
  <si>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</si>
  <si>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</si>
  <si>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</si>
  <si>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</si>
  <si>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</si>
  <si>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</si>
  <si>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</si>
  <si>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</si>
  <si>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</si>
  <si>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</si>
  <si>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</si>
  <si>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</si>
  <si>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</si>
  <si>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</si>
  <si>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</si>
  <si>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</si>
  <si>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</si>
  <si>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</si>
  <si>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</si>
  <si>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</si>
  <si>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</si>
  <si>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</si>
  <si>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</si>
  <si>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</si>
  <si>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</si>
  <si>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</si>
  <si>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</si>
  <si>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</si>
  <si>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</si>
  <si>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</si>
  <si>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</si>
  <si>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</si>
  <si>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</si>
  <si>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</si>
  <si>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</si>
  <si>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</si>
  <si>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</si>
  <si>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</si>
  <si>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</si>
  <si>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</si>
  <si>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</si>
  <si>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</si>
  <si>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</si>
  <si>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</si>
  <si>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</si>
  <si>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</si>
  <si>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</si>
  <si>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</si>
  <si>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</si>
  <si>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</si>
  <si>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</si>
  <si>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</si>
  <si>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</si>
  <si>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</si>
  <si>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</si>
  <si>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</si>
  <si>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</si>
  <si>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</si>
  <si>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</si>
  <si>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</si>
  <si>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</si>
  <si>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</si>
  <si>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</si>
  <si>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</si>
  <si>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</si>
  <si>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</si>
  <si>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</si>
  <si>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</si>
  <si>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</si>
  <si>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</si>
  <si>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</si>
  <si>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</si>
  <si>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</si>
  <si>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</si>
  <si>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</si>
  <si>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</si>
  <si>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</si>
  <si>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</si>
  <si>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</si>
  <si>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</si>
  <si>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</si>
  <si>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</si>
  <si>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</si>
  <si>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</si>
  <si>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</si>
  <si>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</si>
  <si>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</si>
  <si>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</si>
  <si>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</si>
  <si>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</si>
  <si>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</si>
  <si>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</si>
  <si>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</si>
  <si>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</si>
  <si>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</si>
  <si>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</si>
  <si>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</si>
  <si>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</si>
  <si>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</si>
  <si>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</si>
  <si>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</si>
  <si>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</si>
  <si>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</si>
  <si>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</si>
  <si>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</si>
  <si>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</si>
  <si>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</si>
  <si>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</si>
  <si>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</si>
  <si>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</si>
  <si>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</si>
  <si>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</si>
  <si>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</si>
  <si>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</si>
  <si>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</si>
  <si>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</si>
  <si>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</si>
  <si>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</si>
  <si>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</si>
  <si>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</si>
  <si>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</si>
  <si>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</si>
  <si>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</si>
  <si>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</si>
  <si>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</si>
  <si>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</si>
  <si>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</si>
  <si>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</si>
  <si>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</si>
  <si>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</si>
  <si>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</si>
  <si>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</si>
  <si>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</si>
  <si>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</si>
  <si>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</si>
  <si>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</si>
  <si>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</si>
  <si>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</si>
  <si>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</si>
  <si>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</si>
  <si>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</si>
  <si>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</si>
  <si>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</si>
  <si>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</si>
  <si>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</si>
  <si>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</si>
  <si>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</si>
  <si>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</si>
  <si>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</si>
  <si>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</si>
  <si>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</si>
  <si>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</si>
  <si>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</si>
  <si>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</si>
  <si>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</si>
  <si>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</si>
  <si>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</si>
  <si>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</si>
  <si>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</si>
  <si>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</si>
  <si>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</si>
  <si>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</si>
  <si>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</si>
  <si>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</si>
  <si>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</si>
  <si>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</si>
  <si>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</si>
  <si>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</si>
  <si>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</si>
  <si>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</si>
  <si>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</si>
  <si>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</si>
  <si>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</si>
  <si>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</si>
  <si>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</si>
  <si>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</si>
  <si>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</si>
  <si>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</si>
  <si>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</si>
  <si>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</si>
  <si>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</si>
  <si>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</si>
  <si>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</si>
  <si>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</si>
  <si>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</si>
  <si>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</si>
  <si>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</si>
  <si>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</si>
  <si>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</si>
  <si>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</si>
  <si>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</si>
  <si>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</si>
  <si>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</si>
  <si>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</si>
  <si>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</si>
  <si>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</si>
  <si>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</si>
  <si>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</si>
  <si>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</si>
  <si>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</si>
  <si>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</si>
  <si>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</si>
  <si>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</si>
  <si>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</si>
  <si>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</si>
  <si>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</si>
  <si>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</si>
  <si>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</si>
  <si>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</si>
  <si>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</si>
  <si>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</si>
  <si>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</si>
  <si>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</si>
  <si>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</si>
  <si>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</si>
  <si>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</si>
  <si>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</si>
  <si>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</si>
  <si>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</si>
  <si>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</si>
  <si>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</si>
  <si>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</si>
  <si>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</si>
  <si>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</si>
  <si>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</si>
  <si>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</si>
  <si>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</si>
  <si>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</si>
  <si>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</si>
  <si>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</si>
  <si>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</si>
  <si>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</si>
  <si>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</si>
  <si>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</si>
  <si>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</si>
  <si>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</si>
  <si>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</si>
  <si>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</si>
  <si>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</si>
  <si>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</si>
  <si>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</si>
  <si>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</si>
  <si>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</si>
  <si>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</si>
  <si>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</si>
  <si>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</si>
  <si>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</si>
  <si>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</si>
  <si>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</si>
  <si>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</si>
  <si>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</si>
  <si>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</si>
  <si>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</si>
  <si>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</si>
  <si>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</si>
  <si>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</si>
  <si>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</si>
  <si>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</si>
  <si>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</si>
  <si>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</si>
  <si>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</si>
  <si>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</si>
  <si>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</si>
  <si>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</si>
  <si>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</si>
  <si>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</si>
  <si>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</si>
  <si>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</si>
  <si>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</si>
  <si>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</si>
  <si>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</si>
  <si>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</si>
  <si>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</si>
  <si>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</si>
  <si>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</si>
  <si>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</si>
  <si>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</si>
  <si>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</si>
  <si>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</si>
  <si>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</si>
  <si>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</si>
  <si>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</si>
  <si>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</si>
  <si>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</si>
  <si>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</si>
  <si>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</si>
  <si>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</si>
  <si>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</si>
  <si>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</si>
  <si>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</si>
  <si>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</si>
  <si>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</si>
  <si>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</si>
  <si>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</si>
  <si>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</si>
  <si>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</si>
  <si>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</si>
  <si>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01/04/2022</t>
  </si>
  <si>
    <t>C-17257</t>
  </si>
  <si>
    <t>C-17311</t>
  </si>
  <si>
    <t>02/04/2022</t>
  </si>
  <si>
    <t>C-17399</t>
  </si>
  <si>
    <t>C-17461</t>
  </si>
  <si>
    <t>04/04/2022</t>
  </si>
  <si>
    <t>C-17601</t>
  </si>
  <si>
    <t>05/04/2022</t>
  </si>
  <si>
    <t>C-17720</t>
  </si>
  <si>
    <t>C-17721</t>
  </si>
  <si>
    <t>06/04/2022</t>
  </si>
  <si>
    <t>C-17789</t>
  </si>
  <si>
    <t>C-17835</t>
  </si>
  <si>
    <t>C-17838</t>
  </si>
  <si>
    <t>07/04/2022</t>
  </si>
  <si>
    <t>C-17959</t>
  </si>
  <si>
    <t>08/04/2022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</si>
  <si>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</si>
  <si>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</si>
  <si>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</si>
  <si>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</si>
  <si>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</si>
  <si>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</si>
  <si>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</si>
  <si>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</si>
  <si>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</si>
  <si>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</si>
  <si>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</si>
  <si>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</si>
  <si>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</si>
  <si>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</si>
  <si>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</si>
  <si>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</si>
  <si>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</si>
  <si>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</si>
  <si>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</si>
  <si>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</si>
  <si>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</si>
  <si>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</si>
  <si>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</si>
  <si>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</si>
  <si>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</si>
  <si>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</si>
  <si>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</si>
  <si>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</si>
  <si>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</si>
  <si>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</si>
  <si>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</si>
  <si>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</si>
  <si>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</si>
  <si>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</si>
  <si>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</si>
  <si>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25/04/2022</t>
  </si>
  <si>
    <t>C-19847</t>
  </si>
  <si>
    <t>26/04/2022</t>
  </si>
  <si>
    <t>C-20001</t>
  </si>
  <si>
    <t>C-20007</t>
  </si>
  <si>
    <t>C-20038</t>
  </si>
  <si>
    <t>27/04/2022</t>
  </si>
  <si>
    <t>C-20106</t>
  </si>
  <si>
    <t>28/04/2022</t>
  </si>
  <si>
    <t>C-20208</t>
  </si>
  <si>
    <t>29/04/2022</t>
  </si>
  <si>
    <t>C-20353</t>
  </si>
  <si>
    <t>30/04/2022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</si>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</sst>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44" fontId="47" fillId="6" borderId="2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0" fontId="61" fillId="16" borderId="0" xfId="0" applyFont="1" applyFill="1" applyAlignment="1">
      <alignment horizontal="center"/>
    </xf>
    <xf numFmtId="44" fontId="16" fillId="6" borderId="63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00FF"/>
      <color rgb="FF00FF99"/>
      <color rgb="FF66FFFF"/>
      <color rgb="FF0000FF"/>
      <color rgb="FFCCFF66"/>
      <color rgb="FF00FF00"/>
      <color rgb="FFCC3399"/>
      <color rgb="FF99003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69"/>
      <c r="C1" s="571" t="s">
        <v>25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19" ht="16.5" thickBot="1" x14ac:dyDescent="0.3">
      <c r="B2" s="570"/>
      <c r="C2" s="3"/>
      <c r="H2" s="5"/>
      <c r="I2" s="6"/>
      <c r="J2" s="7"/>
      <c r="L2" s="8"/>
      <c r="M2" s="6"/>
      <c r="N2" s="9"/>
    </row>
    <row r="3" spans="1:19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550" t="s">
        <v>6</v>
      </c>
      <c r="Q4" s="55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52">
        <f>SUM(M5:M38)</f>
        <v>247061</v>
      </c>
      <c r="N39" s="55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53"/>
      <c r="N40" s="55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56" t="s">
        <v>11</v>
      </c>
      <c r="I52" s="557"/>
      <c r="J52" s="100"/>
      <c r="K52" s="558">
        <f>I50+L50</f>
        <v>53873.49</v>
      </c>
      <c r="L52" s="559"/>
      <c r="M52" s="560">
        <f>N39+M39</f>
        <v>419924</v>
      </c>
      <c r="N52" s="561"/>
      <c r="P52" s="34"/>
      <c r="Q52" s="9"/>
    </row>
    <row r="53" spans="1:17" ht="15.75" x14ac:dyDescent="0.25">
      <c r="D53" s="562" t="s">
        <v>12</v>
      </c>
      <c r="E53" s="56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62" t="s">
        <v>95</v>
      </c>
      <c r="E54" s="562"/>
      <c r="F54" s="96">
        <v>-549976.4</v>
      </c>
      <c r="I54" s="563" t="s">
        <v>13</v>
      </c>
      <c r="J54" s="564"/>
      <c r="K54" s="565">
        <f>F56+F57+F58</f>
        <v>-24577.400000000023</v>
      </c>
      <c r="L54" s="56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67">
        <f>-C4</f>
        <v>0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45" t="s">
        <v>18</v>
      </c>
      <c r="E58" s="546"/>
      <c r="F58" s="113">
        <v>567389.35</v>
      </c>
      <c r="I58" s="547" t="s">
        <v>97</v>
      </c>
      <c r="J58" s="548"/>
      <c r="K58" s="549">
        <f>K54+K56</f>
        <v>-24577.400000000023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41" t="s">
        <v>597</v>
      </c>
      <c r="J76" s="64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43"/>
      <c r="J77" s="64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07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608"/>
      <c r="K81" s="1"/>
      <c r="L81" s="97"/>
      <c r="M81" s="3"/>
      <c r="N81" s="1"/>
    </row>
    <row r="82" spans="1:14" ht="18.75" x14ac:dyDescent="0.3">
      <c r="A82" s="435"/>
      <c r="B82" s="640" t="s">
        <v>595</v>
      </c>
      <c r="C82" s="64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611" t="s">
        <v>451</v>
      </c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582"/>
      <c r="X5" s="58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8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90"/>
      <c r="X26" s="59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583"/>
      <c r="X27" s="584"/>
      <c r="Y27" s="58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584"/>
      <c r="X28" s="584"/>
      <c r="Y28" s="58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01">
        <f>SUM(M5:M35)</f>
        <v>2220612.02</v>
      </c>
      <c r="N36" s="603">
        <f>SUM(N5:N35)</f>
        <v>833865</v>
      </c>
      <c r="O36" s="276"/>
      <c r="P36" s="277">
        <v>0</v>
      </c>
      <c r="Q36" s="636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02"/>
      <c r="N37" s="604"/>
      <c r="O37" s="276"/>
      <c r="P37" s="277">
        <v>0</v>
      </c>
      <c r="Q37" s="637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38">
        <f>M36+N36</f>
        <v>3054477.02</v>
      </c>
      <c r="N39" s="639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217159.4</v>
      </c>
      <c r="L52" s="591"/>
      <c r="M52" s="272"/>
      <c r="N52" s="272"/>
      <c r="P52" s="34"/>
      <c r="Q52" s="13"/>
    </row>
    <row r="53" spans="1:17" x14ac:dyDescent="0.25">
      <c r="D53" s="562" t="s">
        <v>12</v>
      </c>
      <c r="E53" s="562"/>
      <c r="F53" s="312">
        <f>F50-K52-C50</f>
        <v>1453241.94</v>
      </c>
      <c r="I53" s="102"/>
      <c r="J53" s="103"/>
    </row>
    <row r="54" spans="1:17" ht="18.75" x14ac:dyDescent="0.3">
      <c r="D54" s="592" t="s">
        <v>95</v>
      </c>
      <c r="E54" s="592"/>
      <c r="F54" s="111">
        <v>-1360260.32</v>
      </c>
      <c r="I54" s="563" t="s">
        <v>13</v>
      </c>
      <c r="J54" s="564"/>
      <c r="K54" s="565">
        <f>F56+F57+F58</f>
        <v>1797288.1999999997</v>
      </c>
      <c r="L54" s="56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67">
        <f>-C4</f>
        <v>-1266568.45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45" t="s">
        <v>18</v>
      </c>
      <c r="E58" s="546"/>
      <c r="F58" s="113">
        <v>1792817.68</v>
      </c>
      <c r="I58" s="547" t="s">
        <v>198</v>
      </c>
      <c r="J58" s="548"/>
      <c r="K58" s="549">
        <f>K54+K56</f>
        <v>530719.74999999977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5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727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0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08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45" t="s">
        <v>594</v>
      </c>
      <c r="J83" s="646"/>
    </row>
    <row r="84" spans="1:14" ht="19.5" thickBot="1" x14ac:dyDescent="0.35">
      <c r="A84" s="518" t="s">
        <v>598</v>
      </c>
      <c r="B84" s="519"/>
      <c r="C84" s="520"/>
      <c r="D84" s="492"/>
      <c r="I84" s="647"/>
      <c r="J84" s="64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4"/>
      <c r="B87" s="515"/>
      <c r="C87" s="129"/>
      <c r="F87"/>
      <c r="I87"/>
      <c r="J87" s="194"/>
      <c r="N87"/>
    </row>
    <row r="88" spans="1:14" x14ac:dyDescent="0.25">
      <c r="A88" s="514"/>
      <c r="B88" s="515"/>
      <c r="C88" s="129"/>
      <c r="F88"/>
      <c r="I88"/>
      <c r="J88" s="194"/>
      <c r="N88"/>
    </row>
    <row r="89" spans="1:14" ht="15.75" x14ac:dyDescent="0.25">
      <c r="A89" s="516"/>
      <c r="B89" s="517"/>
      <c r="C89" s="233"/>
      <c r="F89"/>
      <c r="I89"/>
      <c r="J89" s="194"/>
      <c r="N89"/>
    </row>
    <row r="90" spans="1:14" ht="15.75" x14ac:dyDescent="0.25">
      <c r="A90" s="516"/>
      <c r="B90" s="517"/>
      <c r="C90" s="233"/>
      <c r="F90"/>
      <c r="I90"/>
      <c r="J90" s="194"/>
      <c r="N90"/>
    </row>
    <row r="91" spans="1:14" ht="15.75" x14ac:dyDescent="0.25">
      <c r="A91" s="516"/>
      <c r="B91" s="517"/>
      <c r="C91" s="233"/>
      <c r="F91"/>
      <c r="I91"/>
      <c r="J91" s="194"/>
      <c r="N91"/>
    </row>
    <row r="92" spans="1:14" ht="15.75" x14ac:dyDescent="0.25">
      <c r="A92" s="516"/>
      <c r="B92" s="517"/>
      <c r="C92" s="233"/>
      <c r="F92"/>
      <c r="I92"/>
      <c r="J92" s="194"/>
      <c r="N92"/>
    </row>
    <row r="93" spans="1:14" ht="15.75" x14ac:dyDescent="0.25">
      <c r="A93" s="516"/>
      <c r="B93" s="517"/>
      <c r="C93" s="233"/>
      <c r="F93"/>
      <c r="I93"/>
      <c r="J93" s="194"/>
      <c r="N93"/>
    </row>
    <row r="94" spans="1:14" x14ac:dyDescent="0.25">
      <c r="A94" s="514"/>
      <c r="B94" s="515"/>
      <c r="C94" s="129"/>
      <c r="E94"/>
      <c r="F94"/>
      <c r="I94"/>
      <c r="J94" s="194"/>
      <c r="M94"/>
      <c r="N94"/>
    </row>
    <row r="95" spans="1:14" x14ac:dyDescent="0.25">
      <c r="A95" s="514"/>
      <c r="B95" s="515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J19" workbookViewId="0">
      <selection activeCell="Q44" sqref="Q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611" t="s">
        <v>620</v>
      </c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582"/>
      <c r="X5" s="58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58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40">
        <f>51054.31+554929.3</f>
        <v>605983.6100000001</v>
      </c>
      <c r="N26" s="33">
        <v>57122</v>
      </c>
      <c r="O26" s="541" t="s">
        <v>758</v>
      </c>
      <c r="P26" s="284">
        <f t="shared" si="1"/>
        <v>693123.6100000001</v>
      </c>
      <c r="Q26" s="386">
        <v>-26691</v>
      </c>
      <c r="R26" s="388">
        <v>73524.61</v>
      </c>
      <c r="W26" s="590"/>
      <c r="X26" s="59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40">
        <v>0</v>
      </c>
      <c r="N27" s="33">
        <v>24965</v>
      </c>
      <c r="O27" s="541" t="s">
        <v>758</v>
      </c>
      <c r="P27" s="39">
        <f t="shared" si="1"/>
        <v>47121</v>
      </c>
      <c r="Q27" s="386">
        <f t="shared" si="0"/>
        <v>-40223</v>
      </c>
      <c r="R27" s="319">
        <v>0</v>
      </c>
      <c r="W27" s="583"/>
      <c r="X27" s="584"/>
      <c r="Y27" s="58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40">
        <v>0</v>
      </c>
      <c r="N28" s="33">
        <v>27562</v>
      </c>
      <c r="O28" s="541" t="s">
        <v>758</v>
      </c>
      <c r="P28" s="34">
        <f t="shared" si="1"/>
        <v>36502.5</v>
      </c>
      <c r="Q28" s="386">
        <f t="shared" si="0"/>
        <v>-46851.5</v>
      </c>
      <c r="R28" s="319">
        <v>0</v>
      </c>
      <c r="W28" s="584"/>
      <c r="X28" s="584"/>
      <c r="Y28" s="58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40">
        <v>0</v>
      </c>
      <c r="N29" s="33">
        <v>22200</v>
      </c>
      <c r="O29" s="542" t="s">
        <v>758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40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8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544">
        <v>99132</v>
      </c>
      <c r="N36" s="268">
        <v>29993</v>
      </c>
      <c r="O36" s="276"/>
      <c r="P36" s="34">
        <f t="shared" si="1"/>
        <v>149196</v>
      </c>
      <c r="Q36" s="510">
        <f t="shared" si="2"/>
        <v>-135</v>
      </c>
      <c r="R36" s="319">
        <v>0</v>
      </c>
      <c r="S36" s="543" t="s">
        <v>767</v>
      </c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11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11" t="s">
        <v>659</v>
      </c>
      <c r="E39" s="27">
        <v>44682</v>
      </c>
      <c r="F39" s="513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11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2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01">
        <f>SUM(M5:M40)</f>
        <v>2479230.6100000003</v>
      </c>
      <c r="N41" s="601">
        <f>SUM(N5:N40)</f>
        <v>1195667</v>
      </c>
      <c r="P41" s="509">
        <f>SUM(P5:P40)</f>
        <v>4355189.74</v>
      </c>
      <c r="Q41" s="649">
        <f>SUM(Q5:Q40)</f>
        <v>69741.629999999976</v>
      </c>
    </row>
    <row r="42" spans="1:20" ht="18" thickBot="1" x14ac:dyDescent="0.35">
      <c r="A42" s="23"/>
      <c r="B42" s="24"/>
      <c r="C42" s="72"/>
      <c r="D42" s="512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02"/>
      <c r="N42" s="602"/>
      <c r="P42" s="34"/>
      <c r="Q42" s="650"/>
    </row>
    <row r="43" spans="1:20" ht="18" thickBot="1" x14ac:dyDescent="0.35">
      <c r="A43" s="23"/>
      <c r="B43" s="24"/>
      <c r="C43" s="72"/>
      <c r="D43" s="512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2"/>
      <c r="E44" s="74"/>
      <c r="F44" s="75"/>
      <c r="G44" s="2"/>
      <c r="H44" s="76"/>
      <c r="I44" s="77"/>
      <c r="J44" s="60">
        <v>44674</v>
      </c>
      <c r="K44" s="507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2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651">
        <f>M41+N41</f>
        <v>3674897.6100000003</v>
      </c>
      <c r="N45" s="652"/>
      <c r="P45" s="34"/>
      <c r="Q45" s="13"/>
    </row>
    <row r="46" spans="1:20" ht="18" thickBot="1" x14ac:dyDescent="0.35">
      <c r="A46" s="23"/>
      <c r="B46" s="24"/>
      <c r="C46" s="72"/>
      <c r="D46" s="512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2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289121.83</v>
      </c>
      <c r="L52" s="591"/>
      <c r="M52" s="272"/>
      <c r="N52" s="272"/>
      <c r="P52" s="34"/>
      <c r="Q52" s="13"/>
    </row>
    <row r="53" spans="1:17" x14ac:dyDescent="0.25">
      <c r="D53" s="562" t="s">
        <v>12</v>
      </c>
      <c r="E53" s="562"/>
      <c r="F53" s="312">
        <f>F50-K52-C50</f>
        <v>3402894.67</v>
      </c>
      <c r="I53" s="102"/>
      <c r="J53" s="103"/>
    </row>
    <row r="54" spans="1:17" ht="18.75" x14ac:dyDescent="0.3">
      <c r="D54" s="592" t="s">
        <v>95</v>
      </c>
      <c r="E54" s="592"/>
      <c r="F54" s="111">
        <v>-1884975.46</v>
      </c>
      <c r="I54" s="563" t="s">
        <v>13</v>
      </c>
      <c r="J54" s="564"/>
      <c r="K54" s="565">
        <f>F56+F57+F58</f>
        <v>3549636.8899999997</v>
      </c>
      <c r="L54" s="56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567">
        <f>-C4</f>
        <v>-1792817.68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545" t="s">
        <v>18</v>
      </c>
      <c r="E58" s="546"/>
      <c r="F58" s="113">
        <v>2112071.92</v>
      </c>
      <c r="I58" s="547" t="s">
        <v>198</v>
      </c>
      <c r="J58" s="548"/>
      <c r="K58" s="549">
        <f>K54+K56</f>
        <v>1756819.2099999997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25"/>
  <sheetViews>
    <sheetView workbookViewId="0">
      <pane ySplit="2" topLeftCell="A33" activePane="bottomLeft" state="frozen"/>
      <selection pane="bottomLeft" activeCell="P53" sqref="P5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729</v>
      </c>
      <c r="J3" s="525">
        <v>8871</v>
      </c>
      <c r="K3" s="500">
        <v>0</v>
      </c>
      <c r="L3" s="526" t="s">
        <v>729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730</v>
      </c>
      <c r="J4" s="527">
        <v>8877</v>
      </c>
      <c r="K4" s="503">
        <v>16921.599999999999</v>
      </c>
      <c r="L4" s="528" t="s">
        <v>730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731</v>
      </c>
      <c r="J5" s="525">
        <v>8883</v>
      </c>
      <c r="K5" s="500">
        <v>24058.799999999999</v>
      </c>
      <c r="L5" s="526" t="s">
        <v>731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732</v>
      </c>
      <c r="J6" s="525">
        <v>8891</v>
      </c>
      <c r="K6" s="500">
        <v>11335.2</v>
      </c>
      <c r="L6" s="526" t="s">
        <v>732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733</v>
      </c>
      <c r="J7" s="502">
        <v>8902</v>
      </c>
      <c r="K7" s="503">
        <v>529</v>
      </c>
      <c r="L7" s="528" t="s">
        <v>733</v>
      </c>
      <c r="M7" s="503">
        <v>529</v>
      </c>
      <c r="N7" s="137">
        <f t="shared" si="1"/>
        <v>0</v>
      </c>
    </row>
    <row r="8" spans="1:14" ht="15.75" x14ac:dyDescent="0.25">
      <c r="A8" s="354" t="s">
        <v>660</v>
      </c>
      <c r="B8" s="355" t="s">
        <v>661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734</v>
      </c>
      <c r="J8" s="499">
        <v>8912</v>
      </c>
      <c r="K8" s="500">
        <v>4369.8</v>
      </c>
      <c r="L8" s="526" t="s">
        <v>734</v>
      </c>
      <c r="M8" s="500">
        <v>4369.8</v>
      </c>
      <c r="N8" s="137">
        <f t="shared" si="1"/>
        <v>0</v>
      </c>
    </row>
    <row r="9" spans="1:14" ht="15.75" x14ac:dyDescent="0.25">
      <c r="A9" s="354" t="s">
        <v>660</v>
      </c>
      <c r="B9" s="355" t="s">
        <v>662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734</v>
      </c>
      <c r="J9" s="502">
        <v>8914</v>
      </c>
      <c r="K9" s="503">
        <v>1236.5999999999999</v>
      </c>
      <c r="L9" s="528" t="s">
        <v>734</v>
      </c>
      <c r="M9" s="503">
        <v>1236.5999999999999</v>
      </c>
      <c r="N9" s="137">
        <f t="shared" si="1"/>
        <v>0</v>
      </c>
    </row>
    <row r="10" spans="1:14" ht="18.75" x14ac:dyDescent="0.3">
      <c r="A10" s="354" t="s">
        <v>663</v>
      </c>
      <c r="B10" s="355" t="s">
        <v>664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735</v>
      </c>
      <c r="J10" s="502">
        <v>8918</v>
      </c>
      <c r="K10" s="503">
        <v>450</v>
      </c>
      <c r="L10" s="528" t="s">
        <v>735</v>
      </c>
      <c r="M10" s="503">
        <v>450</v>
      </c>
      <c r="N10" s="137">
        <f t="shared" si="1"/>
        <v>0</v>
      </c>
    </row>
    <row r="11" spans="1:14" ht="15.75" x14ac:dyDescent="0.25">
      <c r="A11" s="354" t="s">
        <v>663</v>
      </c>
      <c r="B11" s="355" t="s">
        <v>665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736</v>
      </c>
      <c r="J11" s="499">
        <v>8920</v>
      </c>
      <c r="K11" s="500">
        <v>1472</v>
      </c>
      <c r="L11" s="526" t="s">
        <v>736</v>
      </c>
      <c r="M11" s="500">
        <v>1472</v>
      </c>
      <c r="N11" s="137">
        <f t="shared" si="1"/>
        <v>0</v>
      </c>
    </row>
    <row r="12" spans="1:14" ht="15.75" x14ac:dyDescent="0.25">
      <c r="A12" s="354" t="s">
        <v>666</v>
      </c>
      <c r="B12" s="355" t="s">
        <v>667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736</v>
      </c>
      <c r="J12" s="502">
        <v>8922</v>
      </c>
      <c r="K12" s="503">
        <v>1584</v>
      </c>
      <c r="L12" s="528" t="s">
        <v>736</v>
      </c>
      <c r="M12" s="503">
        <v>1584</v>
      </c>
      <c r="N12" s="137">
        <f t="shared" si="1"/>
        <v>0</v>
      </c>
    </row>
    <row r="13" spans="1:14" ht="15.75" x14ac:dyDescent="0.25">
      <c r="A13" s="354" t="s">
        <v>668</v>
      </c>
      <c r="B13" s="355" t="s">
        <v>669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737</v>
      </c>
      <c r="J13" s="499">
        <v>8937</v>
      </c>
      <c r="K13" s="500">
        <v>930</v>
      </c>
      <c r="L13" s="526" t="s">
        <v>737</v>
      </c>
      <c r="M13" s="500">
        <v>930</v>
      </c>
      <c r="N13" s="137">
        <f t="shared" si="1"/>
        <v>0</v>
      </c>
    </row>
    <row r="14" spans="1:14" ht="15.75" x14ac:dyDescent="0.25">
      <c r="A14" s="354" t="s">
        <v>668</v>
      </c>
      <c r="B14" s="355" t="s">
        <v>670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738</v>
      </c>
      <c r="J14" s="502">
        <v>8942</v>
      </c>
      <c r="K14" s="503">
        <v>450</v>
      </c>
      <c r="L14" s="528" t="s">
        <v>738</v>
      </c>
      <c r="M14" s="503">
        <v>450</v>
      </c>
      <c r="N14" s="137">
        <f t="shared" si="1"/>
        <v>0</v>
      </c>
    </row>
    <row r="15" spans="1:14" ht="15.75" x14ac:dyDescent="0.25">
      <c r="A15" s="354" t="s">
        <v>671</v>
      </c>
      <c r="B15" s="355" t="s">
        <v>672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738</v>
      </c>
      <c r="J15" s="499">
        <v>8945</v>
      </c>
      <c r="K15" s="500">
        <v>1080</v>
      </c>
      <c r="L15" s="526" t="s">
        <v>738</v>
      </c>
      <c r="M15" s="500">
        <v>1080</v>
      </c>
      <c r="N15" s="137">
        <f t="shared" si="1"/>
        <v>0</v>
      </c>
    </row>
    <row r="16" spans="1:14" ht="15.75" x14ac:dyDescent="0.25">
      <c r="A16" s="354" t="s">
        <v>671</v>
      </c>
      <c r="B16" s="355" t="s">
        <v>673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739</v>
      </c>
      <c r="J16" s="499">
        <v>8957</v>
      </c>
      <c r="K16" s="500">
        <v>21899.8</v>
      </c>
      <c r="L16" s="526" t="s">
        <v>739</v>
      </c>
      <c r="M16" s="500">
        <v>21899.8</v>
      </c>
      <c r="N16" s="137">
        <f t="shared" si="1"/>
        <v>0</v>
      </c>
    </row>
    <row r="17" spans="1:14" ht="15.75" x14ac:dyDescent="0.25">
      <c r="A17" s="354" t="s">
        <v>671</v>
      </c>
      <c r="B17" s="355" t="s">
        <v>674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740</v>
      </c>
      <c r="J17" s="499">
        <v>8964</v>
      </c>
      <c r="K17" s="500">
        <v>1180</v>
      </c>
      <c r="L17" s="526" t="s">
        <v>740</v>
      </c>
      <c r="M17" s="500">
        <v>1180</v>
      </c>
      <c r="N17" s="137">
        <f t="shared" si="1"/>
        <v>0</v>
      </c>
    </row>
    <row r="18" spans="1:14" ht="15.75" x14ac:dyDescent="0.25">
      <c r="A18" s="354" t="s">
        <v>675</v>
      </c>
      <c r="B18" s="355" t="s">
        <v>676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741</v>
      </c>
      <c r="J18" s="499">
        <v>8977</v>
      </c>
      <c r="K18" s="500">
        <v>1200</v>
      </c>
      <c r="L18" s="526" t="s">
        <v>741</v>
      </c>
      <c r="M18" s="500">
        <v>1200</v>
      </c>
      <c r="N18" s="137">
        <f t="shared" si="1"/>
        <v>0</v>
      </c>
    </row>
    <row r="19" spans="1:14" ht="15.75" x14ac:dyDescent="0.25">
      <c r="A19" s="354" t="s">
        <v>677</v>
      </c>
      <c r="B19" s="355" t="s">
        <v>678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741</v>
      </c>
      <c r="J19" s="499">
        <v>8978</v>
      </c>
      <c r="K19" s="500">
        <v>1081</v>
      </c>
      <c r="L19" s="526" t="s">
        <v>741</v>
      </c>
      <c r="M19" s="500">
        <v>1081</v>
      </c>
      <c r="N19" s="137">
        <f t="shared" si="1"/>
        <v>0</v>
      </c>
    </row>
    <row r="20" spans="1:14" ht="15.75" x14ac:dyDescent="0.25">
      <c r="A20" s="354" t="s">
        <v>677</v>
      </c>
      <c r="B20" s="355" t="s">
        <v>679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742</v>
      </c>
      <c r="J20" s="502">
        <v>8987</v>
      </c>
      <c r="K20" s="503">
        <v>270</v>
      </c>
      <c r="L20" s="528" t="s">
        <v>742</v>
      </c>
      <c r="M20" s="503">
        <v>270</v>
      </c>
      <c r="N20" s="137">
        <f t="shared" si="1"/>
        <v>0</v>
      </c>
    </row>
    <row r="21" spans="1:14" ht="15.75" x14ac:dyDescent="0.25">
      <c r="A21" s="354" t="s">
        <v>680</v>
      </c>
      <c r="B21" s="355" t="s">
        <v>681</v>
      </c>
      <c r="C21" s="96">
        <v>67001.67</v>
      </c>
      <c r="D21" s="412"/>
      <c r="E21" s="111"/>
      <c r="F21" s="111">
        <f t="shared" si="0"/>
        <v>67001.67</v>
      </c>
      <c r="I21" s="501" t="s">
        <v>743</v>
      </c>
      <c r="J21" s="502">
        <v>8994</v>
      </c>
      <c r="K21" s="503">
        <v>1894.8</v>
      </c>
      <c r="L21" s="528" t="s">
        <v>743</v>
      </c>
      <c r="M21" s="503">
        <v>1894.8</v>
      </c>
      <c r="N21" s="137">
        <f t="shared" si="1"/>
        <v>0</v>
      </c>
    </row>
    <row r="22" spans="1:14" ht="18.75" x14ac:dyDescent="0.3">
      <c r="A22" s="354" t="s">
        <v>680</v>
      </c>
      <c r="B22" s="355" t="s">
        <v>682</v>
      </c>
      <c r="C22" s="96">
        <v>5256</v>
      </c>
      <c r="D22" s="412"/>
      <c r="E22" s="111"/>
      <c r="F22" s="111">
        <f t="shared" si="0"/>
        <v>5256</v>
      </c>
      <c r="G22" s="138"/>
      <c r="I22" s="498" t="s">
        <v>743</v>
      </c>
      <c r="J22" s="499">
        <v>8997</v>
      </c>
      <c r="K22" s="500">
        <v>2360</v>
      </c>
      <c r="L22" s="526" t="s">
        <v>743</v>
      </c>
      <c r="M22" s="500">
        <v>2360</v>
      </c>
      <c r="N22" s="137">
        <f t="shared" si="1"/>
        <v>0</v>
      </c>
    </row>
    <row r="23" spans="1:14" ht="15.75" x14ac:dyDescent="0.25">
      <c r="A23" s="354" t="s">
        <v>683</v>
      </c>
      <c r="B23" s="355" t="s">
        <v>684</v>
      </c>
      <c r="C23" s="96">
        <v>40472.6</v>
      </c>
      <c r="D23" s="412"/>
      <c r="E23" s="111"/>
      <c r="F23" s="111">
        <f t="shared" si="0"/>
        <v>40472.6</v>
      </c>
      <c r="I23" s="498" t="s">
        <v>744</v>
      </c>
      <c r="J23" s="499">
        <v>9005</v>
      </c>
      <c r="K23" s="500">
        <v>19679.400000000001</v>
      </c>
      <c r="L23" s="526" t="s">
        <v>744</v>
      </c>
      <c r="M23" s="500">
        <v>19679.400000000001</v>
      </c>
      <c r="N23" s="137">
        <f t="shared" si="1"/>
        <v>0</v>
      </c>
    </row>
    <row r="24" spans="1:14" ht="15.75" x14ac:dyDescent="0.25">
      <c r="A24" s="354" t="s">
        <v>683</v>
      </c>
      <c r="B24" s="355" t="s">
        <v>685</v>
      </c>
      <c r="C24" s="96">
        <v>3906</v>
      </c>
      <c r="D24" s="412"/>
      <c r="E24" s="111"/>
      <c r="F24" s="111">
        <f t="shared" si="0"/>
        <v>3906</v>
      </c>
      <c r="I24" s="498" t="s">
        <v>744</v>
      </c>
      <c r="J24" s="499">
        <v>9007</v>
      </c>
      <c r="K24" s="500">
        <v>36567.599999999999</v>
      </c>
      <c r="L24" s="526" t="s">
        <v>744</v>
      </c>
      <c r="M24" s="500">
        <v>36567.599999999999</v>
      </c>
      <c r="N24" s="137">
        <f t="shared" si="1"/>
        <v>0</v>
      </c>
    </row>
    <row r="25" spans="1:14" ht="15.75" x14ac:dyDescent="0.25">
      <c r="A25" s="354" t="s">
        <v>686</v>
      </c>
      <c r="B25" s="355" t="s">
        <v>687</v>
      </c>
      <c r="C25" s="96">
        <v>33820.800000000003</v>
      </c>
      <c r="D25" s="412"/>
      <c r="E25" s="111"/>
      <c r="F25" s="111">
        <f t="shared" si="0"/>
        <v>33820.800000000003</v>
      </c>
      <c r="I25" s="498" t="s">
        <v>745</v>
      </c>
      <c r="J25" s="499">
        <v>9011</v>
      </c>
      <c r="K25" s="500">
        <v>2588.64</v>
      </c>
      <c r="L25" s="526" t="s">
        <v>745</v>
      </c>
      <c r="M25" s="500">
        <v>2588.64</v>
      </c>
      <c r="N25" s="137">
        <f t="shared" si="1"/>
        <v>0</v>
      </c>
    </row>
    <row r="26" spans="1:14" ht="15.75" x14ac:dyDescent="0.25">
      <c r="A26" s="354" t="s">
        <v>688</v>
      </c>
      <c r="B26" s="355" t="s">
        <v>689</v>
      </c>
      <c r="C26" s="96">
        <v>36277.25</v>
      </c>
      <c r="D26" s="412"/>
      <c r="E26" s="111"/>
      <c r="F26" s="111">
        <f t="shared" si="0"/>
        <v>36277.25</v>
      </c>
      <c r="I26" s="501" t="s">
        <v>745</v>
      </c>
      <c r="J26" s="502">
        <v>9014</v>
      </c>
      <c r="K26" s="503">
        <v>1080</v>
      </c>
      <c r="L26" s="528" t="s">
        <v>745</v>
      </c>
      <c r="M26" s="503">
        <v>1080</v>
      </c>
      <c r="N26" s="137">
        <f t="shared" si="1"/>
        <v>0</v>
      </c>
    </row>
    <row r="27" spans="1:14" ht="15.75" x14ac:dyDescent="0.25">
      <c r="A27" s="354" t="s">
        <v>690</v>
      </c>
      <c r="B27" s="355" t="s">
        <v>691</v>
      </c>
      <c r="C27" s="96">
        <v>61531.34</v>
      </c>
      <c r="D27" s="506"/>
      <c r="E27" s="111"/>
      <c r="F27" s="111">
        <f t="shared" si="0"/>
        <v>61531.34</v>
      </c>
      <c r="I27" s="501" t="s">
        <v>745</v>
      </c>
      <c r="J27" s="502">
        <v>9017</v>
      </c>
      <c r="K27" s="503">
        <v>28960.799999999999</v>
      </c>
      <c r="L27" s="528" t="s">
        <v>745</v>
      </c>
      <c r="M27" s="503">
        <v>28960.799999999999</v>
      </c>
      <c r="N27" s="137">
        <f t="shared" si="1"/>
        <v>0</v>
      </c>
    </row>
    <row r="28" spans="1:14" ht="15.75" x14ac:dyDescent="0.25">
      <c r="A28" s="354" t="s">
        <v>690</v>
      </c>
      <c r="B28" s="355" t="s">
        <v>692</v>
      </c>
      <c r="C28" s="96">
        <v>12189.9</v>
      </c>
      <c r="D28" s="412"/>
      <c r="E28" s="111"/>
      <c r="F28" s="111">
        <f t="shared" si="0"/>
        <v>12189.9</v>
      </c>
      <c r="I28" s="501" t="s">
        <v>746</v>
      </c>
      <c r="J28" s="502">
        <v>9033</v>
      </c>
      <c r="K28" s="503">
        <v>2238.5</v>
      </c>
      <c r="L28" s="528" t="s">
        <v>746</v>
      </c>
      <c r="M28" s="503">
        <v>2238.5</v>
      </c>
      <c r="N28" s="137">
        <f t="shared" si="1"/>
        <v>0</v>
      </c>
    </row>
    <row r="29" spans="1:14" ht="15.75" x14ac:dyDescent="0.25">
      <c r="A29" s="354" t="s">
        <v>693</v>
      </c>
      <c r="B29" s="355" t="s">
        <v>694</v>
      </c>
      <c r="C29" s="96">
        <v>64256.75</v>
      </c>
      <c r="D29" s="412"/>
      <c r="E29" s="111"/>
      <c r="F29" s="111">
        <f t="shared" si="0"/>
        <v>64256.75</v>
      </c>
      <c r="I29" s="498" t="s">
        <v>746</v>
      </c>
      <c r="J29" s="499">
        <v>9041</v>
      </c>
      <c r="K29" s="500">
        <v>1771.6</v>
      </c>
      <c r="L29" s="526" t="s">
        <v>746</v>
      </c>
      <c r="M29" s="500">
        <v>1771.6</v>
      </c>
      <c r="N29" s="137">
        <f t="shared" si="1"/>
        <v>0</v>
      </c>
    </row>
    <row r="30" spans="1:14" ht="18.75" x14ac:dyDescent="0.3">
      <c r="A30" s="354" t="s">
        <v>695</v>
      </c>
      <c r="B30" s="355" t="s">
        <v>696</v>
      </c>
      <c r="C30" s="96">
        <v>53375.8</v>
      </c>
      <c r="D30" s="412"/>
      <c r="E30" s="111"/>
      <c r="F30" s="111">
        <f t="shared" si="0"/>
        <v>53375.8</v>
      </c>
      <c r="G30" s="138"/>
      <c r="I30" s="501" t="s">
        <v>747</v>
      </c>
      <c r="J30" s="502">
        <v>9044</v>
      </c>
      <c r="K30" s="503">
        <v>36114.800000000003</v>
      </c>
      <c r="L30" s="528" t="s">
        <v>747</v>
      </c>
      <c r="M30" s="503">
        <v>36114.800000000003</v>
      </c>
      <c r="N30" s="137">
        <f t="shared" si="1"/>
        <v>0</v>
      </c>
    </row>
    <row r="31" spans="1:14" ht="15.75" x14ac:dyDescent="0.25">
      <c r="A31" s="354" t="s">
        <v>697</v>
      </c>
      <c r="B31" s="355" t="s">
        <v>698</v>
      </c>
      <c r="C31" s="96">
        <v>126366.49</v>
      </c>
      <c r="D31" s="412"/>
      <c r="E31" s="111"/>
      <c r="F31" s="111">
        <f t="shared" si="0"/>
        <v>126366.49</v>
      </c>
      <c r="I31" s="498" t="s">
        <v>748</v>
      </c>
      <c r="J31" s="499">
        <v>9049</v>
      </c>
      <c r="K31" s="500">
        <v>744</v>
      </c>
      <c r="L31" s="526" t="s">
        <v>748</v>
      </c>
      <c r="M31" s="500">
        <v>744</v>
      </c>
      <c r="N31" s="137">
        <f t="shared" si="1"/>
        <v>0</v>
      </c>
    </row>
    <row r="32" spans="1:14" ht="15.75" x14ac:dyDescent="0.25">
      <c r="A32" s="354" t="s">
        <v>697</v>
      </c>
      <c r="B32" s="355" t="s">
        <v>699</v>
      </c>
      <c r="C32" s="96">
        <v>6102</v>
      </c>
      <c r="D32" s="412"/>
      <c r="E32" s="111"/>
      <c r="F32" s="111">
        <f t="shared" si="0"/>
        <v>6102</v>
      </c>
      <c r="I32" s="501" t="s">
        <v>748</v>
      </c>
      <c r="J32" s="502">
        <v>9050</v>
      </c>
      <c r="K32" s="503">
        <v>25869.8</v>
      </c>
      <c r="L32" s="528" t="s">
        <v>748</v>
      </c>
      <c r="M32" s="503">
        <v>25869.8</v>
      </c>
      <c r="N32" s="137">
        <f t="shared" si="1"/>
        <v>0</v>
      </c>
    </row>
    <row r="33" spans="1:14" ht="15.75" x14ac:dyDescent="0.25">
      <c r="A33" s="354" t="s">
        <v>697</v>
      </c>
      <c r="B33" s="355" t="s">
        <v>700</v>
      </c>
      <c r="C33" s="96">
        <v>4812</v>
      </c>
      <c r="D33" s="412"/>
      <c r="E33" s="111"/>
      <c r="F33" s="111">
        <f t="shared" si="0"/>
        <v>4812</v>
      </c>
      <c r="I33" s="498" t="s">
        <v>749</v>
      </c>
      <c r="J33" s="499">
        <v>9059</v>
      </c>
      <c r="K33" s="500">
        <v>5027</v>
      </c>
      <c r="L33" s="526" t="s">
        <v>749</v>
      </c>
      <c r="M33" s="500">
        <v>5027</v>
      </c>
      <c r="N33" s="137">
        <f t="shared" si="1"/>
        <v>0</v>
      </c>
    </row>
    <row r="34" spans="1:14" ht="15.75" x14ac:dyDescent="0.25">
      <c r="A34" s="354" t="s">
        <v>701</v>
      </c>
      <c r="B34" s="355" t="s">
        <v>702</v>
      </c>
      <c r="C34" s="96">
        <v>10160.6</v>
      </c>
      <c r="D34" s="412"/>
      <c r="E34" s="111"/>
      <c r="F34" s="111">
        <f t="shared" si="0"/>
        <v>10160.6</v>
      </c>
      <c r="I34" s="501" t="s">
        <v>750</v>
      </c>
      <c r="J34" s="502">
        <v>9065</v>
      </c>
      <c r="K34" s="503">
        <v>1820.8</v>
      </c>
      <c r="L34" s="528" t="s">
        <v>750</v>
      </c>
      <c r="M34" s="503">
        <v>1820.8</v>
      </c>
      <c r="N34" s="137">
        <f t="shared" si="1"/>
        <v>0</v>
      </c>
    </row>
    <row r="35" spans="1:14" ht="15.75" x14ac:dyDescent="0.25">
      <c r="A35" s="354" t="s">
        <v>701</v>
      </c>
      <c r="B35" s="355" t="s">
        <v>703</v>
      </c>
      <c r="C35" s="96">
        <v>75337.5</v>
      </c>
      <c r="D35" s="412"/>
      <c r="E35" s="111"/>
      <c r="F35" s="111">
        <f t="shared" si="0"/>
        <v>75337.5</v>
      </c>
      <c r="I35" s="498" t="s">
        <v>751</v>
      </c>
      <c r="J35" s="499">
        <v>9078</v>
      </c>
      <c r="K35" s="500">
        <v>43759.6</v>
      </c>
      <c r="L35" s="526" t="s">
        <v>751</v>
      </c>
      <c r="M35" s="500">
        <v>43759.6</v>
      </c>
      <c r="N35" s="137">
        <f t="shared" si="1"/>
        <v>0</v>
      </c>
    </row>
    <row r="36" spans="1:14" ht="15.75" x14ac:dyDescent="0.25">
      <c r="A36" s="354" t="s">
        <v>704</v>
      </c>
      <c r="B36" s="355" t="s">
        <v>705</v>
      </c>
      <c r="C36" s="96">
        <v>29920.44</v>
      </c>
      <c r="D36" s="412"/>
      <c r="E36" s="111"/>
      <c r="F36" s="111">
        <f t="shared" si="0"/>
        <v>29920.44</v>
      </c>
      <c r="I36" s="501" t="s">
        <v>752</v>
      </c>
      <c r="J36" s="502">
        <v>9090</v>
      </c>
      <c r="K36" s="503">
        <v>1331</v>
      </c>
      <c r="L36" s="528" t="s">
        <v>752</v>
      </c>
      <c r="M36" s="503">
        <v>1331</v>
      </c>
      <c r="N36" s="137">
        <f t="shared" si="1"/>
        <v>0</v>
      </c>
    </row>
    <row r="37" spans="1:14" ht="15.75" x14ac:dyDescent="0.25">
      <c r="A37" s="354" t="s">
        <v>706</v>
      </c>
      <c r="B37" s="355" t="s">
        <v>707</v>
      </c>
      <c r="C37" s="96">
        <v>72246.7</v>
      </c>
      <c r="D37" s="412"/>
      <c r="E37" s="111"/>
      <c r="F37" s="111">
        <f t="shared" si="0"/>
        <v>72246.7</v>
      </c>
      <c r="I37" s="498" t="s">
        <v>753</v>
      </c>
      <c r="J37" s="499">
        <v>9104</v>
      </c>
      <c r="K37" s="500">
        <v>32504.400000000001</v>
      </c>
      <c r="L37" s="526" t="s">
        <v>753</v>
      </c>
      <c r="M37" s="500">
        <v>32504.400000000001</v>
      </c>
      <c r="N37" s="137">
        <f t="shared" si="1"/>
        <v>0</v>
      </c>
    </row>
    <row r="38" spans="1:14" ht="15.75" x14ac:dyDescent="0.25">
      <c r="A38" s="354" t="s">
        <v>706</v>
      </c>
      <c r="B38" s="355" t="s">
        <v>708</v>
      </c>
      <c r="C38" s="96">
        <v>3036</v>
      </c>
      <c r="D38" s="412"/>
      <c r="E38" s="111"/>
      <c r="F38" s="111">
        <f t="shared" si="0"/>
        <v>3036</v>
      </c>
      <c r="I38" s="498" t="s">
        <v>754</v>
      </c>
      <c r="J38" s="499">
        <v>9107</v>
      </c>
      <c r="K38" s="500">
        <v>15257</v>
      </c>
      <c r="L38" s="526" t="s">
        <v>754</v>
      </c>
      <c r="M38" s="500">
        <v>15257</v>
      </c>
      <c r="N38" s="137">
        <f t="shared" si="1"/>
        <v>0</v>
      </c>
    </row>
    <row r="39" spans="1:14" ht="15.75" x14ac:dyDescent="0.25">
      <c r="A39" s="354" t="s">
        <v>709</v>
      </c>
      <c r="B39" s="355" t="s">
        <v>710</v>
      </c>
      <c r="C39" s="96">
        <v>1627.2</v>
      </c>
      <c r="D39" s="412"/>
      <c r="E39" s="111"/>
      <c r="F39" s="111">
        <f t="shared" si="0"/>
        <v>1627.2</v>
      </c>
      <c r="I39" s="498" t="s">
        <v>755</v>
      </c>
      <c r="J39" s="499">
        <v>9123</v>
      </c>
      <c r="K39" s="500">
        <v>5516</v>
      </c>
      <c r="L39" s="526" t="s">
        <v>755</v>
      </c>
      <c r="M39" s="500">
        <v>5516</v>
      </c>
      <c r="N39" s="137">
        <f t="shared" si="1"/>
        <v>0</v>
      </c>
    </row>
    <row r="40" spans="1:14" ht="15.75" x14ac:dyDescent="0.25">
      <c r="A40" s="354" t="s">
        <v>709</v>
      </c>
      <c r="B40" s="355" t="s">
        <v>711</v>
      </c>
      <c r="C40" s="96">
        <v>1238.8</v>
      </c>
      <c r="D40" s="412"/>
      <c r="E40" s="111"/>
      <c r="F40" s="111">
        <f t="shared" si="0"/>
        <v>1238.8</v>
      </c>
      <c r="I40" s="501" t="s">
        <v>756</v>
      </c>
      <c r="J40" s="502">
        <v>9132</v>
      </c>
      <c r="K40" s="503">
        <v>600</v>
      </c>
      <c r="L40" s="528" t="s">
        <v>756</v>
      </c>
      <c r="M40" s="503">
        <v>600</v>
      </c>
      <c r="N40" s="137">
        <f t="shared" si="1"/>
        <v>0</v>
      </c>
    </row>
    <row r="41" spans="1:14" ht="15.75" x14ac:dyDescent="0.25">
      <c r="A41" s="354" t="s">
        <v>709</v>
      </c>
      <c r="B41" s="355" t="s">
        <v>712</v>
      </c>
      <c r="C41" s="96">
        <v>62762.55</v>
      </c>
      <c r="D41" s="412"/>
      <c r="E41" s="111"/>
      <c r="F41" s="111">
        <f t="shared" si="0"/>
        <v>62762.55</v>
      </c>
      <c r="I41" s="501" t="s">
        <v>757</v>
      </c>
      <c r="J41" s="502">
        <v>9138</v>
      </c>
      <c r="K41" s="503">
        <v>6614.7</v>
      </c>
      <c r="L41" s="528" t="s">
        <v>757</v>
      </c>
      <c r="M41" s="503">
        <v>6614.7</v>
      </c>
      <c r="N41" s="137">
        <f t="shared" si="1"/>
        <v>0</v>
      </c>
    </row>
    <row r="42" spans="1:14" ht="15.75" x14ac:dyDescent="0.25">
      <c r="A42" s="354" t="s">
        <v>713</v>
      </c>
      <c r="B42" s="355" t="s">
        <v>714</v>
      </c>
      <c r="C42" s="96">
        <v>46744.6</v>
      </c>
      <c r="D42" s="253"/>
      <c r="E42" s="69"/>
      <c r="F42" s="111">
        <f t="shared" si="0"/>
        <v>46744.6</v>
      </c>
      <c r="I42" s="501" t="s">
        <v>757</v>
      </c>
      <c r="J42" s="502">
        <v>9140</v>
      </c>
      <c r="K42" s="503">
        <v>1080</v>
      </c>
      <c r="L42" s="528" t="s">
        <v>757</v>
      </c>
      <c r="M42" s="503">
        <v>1080</v>
      </c>
      <c r="N42" s="137">
        <f t="shared" si="1"/>
        <v>0</v>
      </c>
    </row>
    <row r="43" spans="1:14" ht="15.75" x14ac:dyDescent="0.25">
      <c r="A43" s="354" t="s">
        <v>715</v>
      </c>
      <c r="B43" s="355" t="s">
        <v>716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354" t="s">
        <v>715</v>
      </c>
      <c r="B44" s="355" t="s">
        <v>717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354" t="s">
        <v>715</v>
      </c>
      <c r="B45" s="355" t="s">
        <v>718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354" t="s">
        <v>719</v>
      </c>
      <c r="B46" s="355" t="s">
        <v>720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354" t="s">
        <v>721</v>
      </c>
      <c r="B47" s="355" t="s">
        <v>722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354" t="s">
        <v>723</v>
      </c>
      <c r="B48" s="355" t="s">
        <v>724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354" t="s">
        <v>725</v>
      </c>
      <c r="B49" s="355" t="s">
        <v>726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829778.89</v>
      </c>
      <c r="F89" s="153">
        <f>SUM(F3:F88)</f>
        <v>1055196.5699999998</v>
      </c>
      <c r="K89" s="529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07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08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45" t="s">
        <v>594</v>
      </c>
      <c r="J93" s="646"/>
    </row>
    <row r="94" spans="1:14" ht="19.5" thickBot="1" x14ac:dyDescent="0.35">
      <c r="A94" s="456"/>
      <c r="B94" s="521" t="s">
        <v>728</v>
      </c>
      <c r="C94" s="522"/>
      <c r="D94" s="523"/>
      <c r="E94" s="524"/>
      <c r="I94" s="647"/>
      <c r="J94" s="64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4"/>
      <c r="B97" s="515"/>
      <c r="C97" s="129"/>
      <c r="F97"/>
      <c r="I97"/>
      <c r="J97" s="194"/>
      <c r="N97"/>
    </row>
    <row r="98" spans="1:14" x14ac:dyDescent="0.25">
      <c r="A98" s="514"/>
      <c r="B98" s="515"/>
      <c r="C98" s="129"/>
      <c r="F98"/>
      <c r="I98"/>
      <c r="J98" s="194"/>
      <c r="N98"/>
    </row>
    <row r="99" spans="1:14" ht="15.75" x14ac:dyDescent="0.25">
      <c r="A99" s="516"/>
      <c r="B99" s="517"/>
      <c r="C99" s="233"/>
      <c r="F99"/>
      <c r="I99"/>
      <c r="J99" s="194"/>
      <c r="N99"/>
    </row>
    <row r="100" spans="1:14" ht="15.75" x14ac:dyDescent="0.25">
      <c r="A100" s="516"/>
      <c r="B100" s="517"/>
      <c r="C100" s="233"/>
      <c r="F100"/>
      <c r="I100"/>
      <c r="J100" s="194"/>
      <c r="N100"/>
    </row>
    <row r="101" spans="1:14" ht="15.75" x14ac:dyDescent="0.25">
      <c r="A101" s="516"/>
      <c r="B101" s="517"/>
      <c r="C101" s="233"/>
      <c r="F101"/>
      <c r="I101"/>
      <c r="J101" s="194"/>
      <c r="N101"/>
    </row>
    <row r="102" spans="1:14" ht="15.75" x14ac:dyDescent="0.25">
      <c r="A102" s="516"/>
      <c r="B102" s="517"/>
      <c r="C102" s="233"/>
      <c r="F102"/>
      <c r="I102"/>
      <c r="J102" s="194"/>
      <c r="N102"/>
    </row>
    <row r="103" spans="1:14" ht="15.75" x14ac:dyDescent="0.25">
      <c r="A103" s="516"/>
      <c r="B103" s="517"/>
      <c r="C103" s="233"/>
      <c r="F103"/>
      <c r="I103"/>
      <c r="J103" s="194"/>
      <c r="N103"/>
    </row>
    <row r="104" spans="1:14" x14ac:dyDescent="0.25">
      <c r="A104" s="514"/>
      <c r="B104" s="515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tabSelected="1" workbookViewId="0">
      <selection activeCell="K15" sqref="K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657" t="s">
        <v>765</v>
      </c>
      <c r="G2" s="658"/>
      <c r="H2" s="659"/>
    </row>
    <row r="3" spans="2:8" ht="27.75" customHeight="1" thickBot="1" x14ac:dyDescent="0.3">
      <c r="B3" s="654" t="s">
        <v>761</v>
      </c>
      <c r="C3" s="655"/>
      <c r="D3" s="656"/>
      <c r="F3" s="660"/>
      <c r="G3" s="661"/>
      <c r="H3" s="662"/>
    </row>
    <row r="4" spans="2:8" ht="32.25" thickBot="1" x14ac:dyDescent="0.3">
      <c r="B4" s="530" t="s">
        <v>760</v>
      </c>
      <c r="C4" s="532" t="s">
        <v>759</v>
      </c>
      <c r="D4" s="531" t="s">
        <v>21</v>
      </c>
      <c r="F4" s="537" t="s">
        <v>760</v>
      </c>
      <c r="G4" s="538" t="s">
        <v>759</v>
      </c>
      <c r="H4" s="539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33" t="s">
        <v>762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33" t="s">
        <v>762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33" t="s">
        <v>762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33" t="s">
        <v>762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33" t="s">
        <v>762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4" t="s">
        <v>8</v>
      </c>
      <c r="D11" s="535">
        <f>SUM(D5:D10)</f>
        <v>264460</v>
      </c>
      <c r="G11" s="663">
        <f>SUM(H5:H10)</f>
        <v>334337</v>
      </c>
      <c r="H11" s="664"/>
    </row>
    <row r="13" spans="2:8" ht="18.75" x14ac:dyDescent="0.3">
      <c r="B13" s="536" t="s">
        <v>594</v>
      </c>
      <c r="C13" s="536" t="s">
        <v>764</v>
      </c>
      <c r="D13" s="154">
        <v>334337</v>
      </c>
    </row>
    <row r="14" spans="2:8" ht="19.5" thickBot="1" x14ac:dyDescent="0.35">
      <c r="C14" s="536"/>
    </row>
    <row r="15" spans="2:8" ht="21" customHeight="1" x14ac:dyDescent="0.25">
      <c r="C15" s="667" t="s">
        <v>763</v>
      </c>
      <c r="D15" s="665">
        <f>D11-D13</f>
        <v>-69877</v>
      </c>
    </row>
    <row r="16" spans="2:8" ht="18.75" customHeight="1" thickBot="1" x14ac:dyDescent="0.3">
      <c r="C16" s="668"/>
      <c r="D16" s="666"/>
    </row>
    <row r="17" spans="3:4" ht="18.75" x14ac:dyDescent="0.3">
      <c r="C17" s="653" t="s">
        <v>766</v>
      </c>
      <c r="D17" s="653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8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8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571" t="s">
        <v>208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286" t="s">
        <v>209</v>
      </c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82"/>
      <c r="X5" s="58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8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8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90"/>
      <c r="X25" s="59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90"/>
      <c r="X26" s="59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83"/>
      <c r="X27" s="584"/>
      <c r="Y27" s="58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84"/>
      <c r="X28" s="584"/>
      <c r="Y28" s="58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01">
        <f>SUM(M5:M35)</f>
        <v>321168.83</v>
      </c>
      <c r="N36" s="603">
        <f>SUM(N5:N35)</f>
        <v>467016</v>
      </c>
      <c r="O36" s="276"/>
      <c r="P36" s="277">
        <v>0</v>
      </c>
      <c r="Q36" s="60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02"/>
      <c r="N37" s="604"/>
      <c r="O37" s="276"/>
      <c r="P37" s="277">
        <v>0</v>
      </c>
      <c r="Q37" s="60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71911.59</v>
      </c>
      <c r="L52" s="591"/>
      <c r="M52" s="272"/>
      <c r="N52" s="272"/>
      <c r="P52" s="34"/>
      <c r="Q52" s="13"/>
    </row>
    <row r="53" spans="1:17" ht="16.5" thickBot="1" x14ac:dyDescent="0.3">
      <c r="D53" s="562" t="s">
        <v>12</v>
      </c>
      <c r="E53" s="562"/>
      <c r="F53" s="312">
        <f>F50-K52-C50</f>
        <v>-25952.549999999814</v>
      </c>
      <c r="I53" s="102"/>
      <c r="J53" s="103"/>
    </row>
    <row r="54" spans="1:17" ht="18.75" x14ac:dyDescent="0.3">
      <c r="D54" s="592" t="s">
        <v>95</v>
      </c>
      <c r="E54" s="592"/>
      <c r="F54" s="111">
        <v>-706888.38</v>
      </c>
      <c r="I54" s="563" t="s">
        <v>13</v>
      </c>
      <c r="J54" s="564"/>
      <c r="K54" s="565">
        <f>F56+F57+F58</f>
        <v>1308778.3500000003</v>
      </c>
      <c r="L54" s="565"/>
      <c r="M54" s="593" t="s">
        <v>211</v>
      </c>
      <c r="N54" s="594"/>
      <c r="O54" s="594"/>
      <c r="P54" s="594"/>
      <c r="Q54" s="59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96"/>
      <c r="N55" s="597"/>
      <c r="O55" s="597"/>
      <c r="P55" s="597"/>
      <c r="Q55" s="59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67">
        <f>-C4</f>
        <v>-567389.35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45" t="s">
        <v>18</v>
      </c>
      <c r="E58" s="546"/>
      <c r="F58" s="113">
        <v>2142307.62</v>
      </c>
      <c r="I58" s="547" t="s">
        <v>198</v>
      </c>
      <c r="J58" s="548"/>
      <c r="K58" s="549">
        <f>K54+K56</f>
        <v>741389.00000000035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0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0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571" t="s">
        <v>208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82"/>
      <c r="X5" s="58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8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90"/>
      <c r="X26" s="59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83"/>
      <c r="X27" s="584"/>
      <c r="Y27" s="58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84"/>
      <c r="X28" s="584"/>
      <c r="Y28" s="58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01">
        <f>SUM(M5:M35)</f>
        <v>1077791.3</v>
      </c>
      <c r="N36" s="603">
        <f>SUM(N5:N35)</f>
        <v>936398</v>
      </c>
      <c r="O36" s="276"/>
      <c r="P36" s="277">
        <v>0</v>
      </c>
      <c r="Q36" s="60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02"/>
      <c r="N37" s="604"/>
      <c r="O37" s="276"/>
      <c r="P37" s="277">
        <v>0</v>
      </c>
      <c r="Q37" s="60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90750.75</v>
      </c>
      <c r="L52" s="591"/>
      <c r="M52" s="272"/>
      <c r="N52" s="272"/>
      <c r="P52" s="34"/>
      <c r="Q52" s="13"/>
    </row>
    <row r="53" spans="1:17" ht="16.5" thickBot="1" x14ac:dyDescent="0.3">
      <c r="D53" s="562" t="s">
        <v>12</v>
      </c>
      <c r="E53" s="562"/>
      <c r="F53" s="312">
        <f>F50-K52-C50</f>
        <v>1739855.03</v>
      </c>
      <c r="I53" s="102"/>
      <c r="J53" s="103"/>
    </row>
    <row r="54" spans="1:17" ht="18.75" x14ac:dyDescent="0.3">
      <c r="D54" s="592" t="s">
        <v>95</v>
      </c>
      <c r="E54" s="592"/>
      <c r="F54" s="111">
        <v>-1567070.66</v>
      </c>
      <c r="I54" s="563" t="s">
        <v>13</v>
      </c>
      <c r="J54" s="564"/>
      <c r="K54" s="565">
        <f>F56+F57+F58</f>
        <v>703192.8600000001</v>
      </c>
      <c r="L54" s="565"/>
      <c r="M54" s="593" t="s">
        <v>211</v>
      </c>
      <c r="N54" s="594"/>
      <c r="O54" s="594"/>
      <c r="P54" s="594"/>
      <c r="Q54" s="59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96"/>
      <c r="N55" s="597"/>
      <c r="O55" s="597"/>
      <c r="P55" s="597"/>
      <c r="Q55" s="59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67">
        <f>-C4</f>
        <v>-567389.35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45" t="s">
        <v>18</v>
      </c>
      <c r="E58" s="546"/>
      <c r="F58" s="113">
        <v>754143.23</v>
      </c>
      <c r="I58" s="547" t="s">
        <v>198</v>
      </c>
      <c r="J58" s="548"/>
      <c r="K58" s="549">
        <f>K54+K56</f>
        <v>135803.51000000013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0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0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611" t="s">
        <v>316</v>
      </c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582"/>
      <c r="X5" s="58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8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90"/>
      <c r="X26" s="59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83"/>
      <c r="X27" s="584"/>
      <c r="Y27" s="58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84"/>
      <c r="X28" s="584"/>
      <c r="Y28" s="58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01">
        <f>SUM(M5:M35)</f>
        <v>1818445.73</v>
      </c>
      <c r="N36" s="603">
        <f>SUM(N5:N35)</f>
        <v>739014</v>
      </c>
      <c r="O36" s="276"/>
      <c r="P36" s="277">
        <v>0</v>
      </c>
      <c r="Q36" s="60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02"/>
      <c r="N37" s="604"/>
      <c r="O37" s="276"/>
      <c r="P37" s="277">
        <v>0</v>
      </c>
      <c r="Q37" s="60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158798.12</v>
      </c>
      <c r="L52" s="591"/>
      <c r="M52" s="272"/>
      <c r="N52" s="272"/>
      <c r="P52" s="34"/>
      <c r="Q52" s="13"/>
    </row>
    <row r="53" spans="1:17" x14ac:dyDescent="0.25">
      <c r="D53" s="562" t="s">
        <v>12</v>
      </c>
      <c r="E53" s="562"/>
      <c r="F53" s="312">
        <f>F50-K52-C50</f>
        <v>2078470.75</v>
      </c>
      <c r="I53" s="102"/>
      <c r="J53" s="103"/>
    </row>
    <row r="54" spans="1:17" ht="18.75" x14ac:dyDescent="0.3">
      <c r="D54" s="592" t="s">
        <v>95</v>
      </c>
      <c r="E54" s="592"/>
      <c r="F54" s="111">
        <v>-1448401.2</v>
      </c>
      <c r="I54" s="563" t="s">
        <v>13</v>
      </c>
      <c r="J54" s="564"/>
      <c r="K54" s="565">
        <f>F56+F57+F58</f>
        <v>1025960.7</v>
      </c>
      <c r="L54" s="56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67">
        <f>-C4</f>
        <v>-754143.23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45" t="s">
        <v>18</v>
      </c>
      <c r="E58" s="546"/>
      <c r="F58" s="113">
        <v>1149740.4099999999</v>
      </c>
      <c r="I58" s="547" t="s">
        <v>198</v>
      </c>
      <c r="J58" s="548"/>
      <c r="K58" s="549">
        <f>K54+K56</f>
        <v>271817.46999999997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13" t="s">
        <v>413</v>
      </c>
      <c r="C43" s="614"/>
      <c r="D43" s="614"/>
      <c r="E43" s="615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16"/>
      <c r="C44" s="617"/>
      <c r="D44" s="617"/>
      <c r="E44" s="618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19"/>
      <c r="C45" s="620"/>
      <c r="D45" s="620"/>
      <c r="E45" s="621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28" t="s">
        <v>593</v>
      </c>
      <c r="C47" s="62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30"/>
      <c r="C48" s="631"/>
      <c r="D48" s="253"/>
      <c r="E48" s="69"/>
      <c r="F48" s="137">
        <f t="shared" si="2"/>
        <v>0</v>
      </c>
      <c r="I48" s="348"/>
      <c r="J48" s="622" t="s">
        <v>414</v>
      </c>
      <c r="K48" s="623"/>
      <c r="L48" s="62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25"/>
      <c r="K49" s="626"/>
      <c r="L49" s="62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32" t="s">
        <v>594</v>
      </c>
      <c r="J50" s="633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32"/>
      <c r="J51" s="63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32"/>
      <c r="J52" s="63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32"/>
      <c r="J53" s="63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32"/>
      <c r="J54" s="63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32"/>
      <c r="J55" s="63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32"/>
      <c r="J56" s="63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32"/>
      <c r="J57" s="63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32"/>
      <c r="J58" s="63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32"/>
      <c r="J59" s="63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32"/>
      <c r="J60" s="63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32"/>
      <c r="J61" s="63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32"/>
      <c r="J62" s="63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32"/>
      <c r="J63" s="63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32"/>
      <c r="J64" s="63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32"/>
      <c r="J65" s="63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32"/>
      <c r="J66" s="63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32"/>
      <c r="J67" s="63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32"/>
      <c r="J68" s="63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32"/>
      <c r="J69" s="63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32"/>
      <c r="J70" s="63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32"/>
      <c r="J71" s="63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32"/>
      <c r="J72" s="63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32"/>
      <c r="J73" s="63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32"/>
      <c r="J74" s="63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32"/>
      <c r="J75" s="63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32"/>
      <c r="J76" s="63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32"/>
      <c r="J77" s="63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34"/>
      <c r="J78" s="63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0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0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611" t="s">
        <v>646</v>
      </c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582"/>
      <c r="X5" s="58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8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90"/>
      <c r="X26" s="59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83"/>
      <c r="X27" s="584"/>
      <c r="Y27" s="58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84"/>
      <c r="X28" s="584"/>
      <c r="Y28" s="58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01">
        <f>SUM(M5:M35)</f>
        <v>2143864.4900000002</v>
      </c>
      <c r="N36" s="603">
        <f>SUM(N5:N35)</f>
        <v>791108</v>
      </c>
      <c r="O36" s="276"/>
      <c r="P36" s="277">
        <v>0</v>
      </c>
      <c r="Q36" s="63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02"/>
      <c r="N37" s="604"/>
      <c r="O37" s="276"/>
      <c r="P37" s="277">
        <v>0</v>
      </c>
      <c r="Q37" s="63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38">
        <f>M36+N36</f>
        <v>2934972.49</v>
      </c>
      <c r="N39" s="63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197471.8</v>
      </c>
      <c r="L52" s="591"/>
      <c r="M52" s="272"/>
      <c r="N52" s="272"/>
      <c r="P52" s="34"/>
      <c r="Q52" s="13"/>
    </row>
    <row r="53" spans="1:17" x14ac:dyDescent="0.25">
      <c r="D53" s="562" t="s">
        <v>12</v>
      </c>
      <c r="E53" s="562"/>
      <c r="F53" s="312">
        <f>F50-K52-C50</f>
        <v>2057786.11</v>
      </c>
      <c r="I53" s="102"/>
      <c r="J53" s="103"/>
    </row>
    <row r="54" spans="1:17" ht="18.75" x14ac:dyDescent="0.3">
      <c r="D54" s="592" t="s">
        <v>95</v>
      </c>
      <c r="E54" s="592"/>
      <c r="F54" s="111">
        <v>-1702928.14</v>
      </c>
      <c r="I54" s="563" t="s">
        <v>13</v>
      </c>
      <c r="J54" s="564"/>
      <c r="K54" s="565">
        <f>F56+F57+F58</f>
        <v>1147965.3400000003</v>
      </c>
      <c r="L54" s="56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67">
        <f>-C4</f>
        <v>-1149740.4099999999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45" t="s">
        <v>18</v>
      </c>
      <c r="E58" s="546"/>
      <c r="F58" s="113">
        <v>1266568.45</v>
      </c>
      <c r="I58" s="547" t="s">
        <v>97</v>
      </c>
      <c r="J58" s="548"/>
      <c r="K58" s="549">
        <f>K54+K56</f>
        <v>-1775.0699999995995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2022-05-14T15:35:21Z</cp:lastPrinted>
  <dcterms:created xsi:type="dcterms:W3CDTF">2021-11-04T19:08:42Z</dcterms:created>
  <dcterms:modified xsi:type="dcterms:W3CDTF">2022-05-14T17:02:19Z</dcterms:modified>
</cp:coreProperties>
</file>