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25" activeTab="26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PIERNA Carnero Nal CAJA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Hoja2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8" l="1"/>
  <c r="Q99" i="38"/>
  <c r="Q11" i="38"/>
  <c r="Q8" i="38"/>
  <c r="Q10" i="38" l="1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<sst xmlns="http://schemas.openxmlformats.org/spreadsheetml/2006/main" count="2452" uniqueCount="312">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</sst>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99FFCC"/>
      <color rgb="FF66FF99"/>
      <color rgb="FFFF9999"/>
      <color rgb="FFFF33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0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0.1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257</v>
      </c>
      <c r="C1" s="376"/>
      <c r="D1" s="102"/>
      <c r="E1" s="763"/>
      <c r="F1" s="54"/>
      <c r="G1" s="721"/>
      <c r="H1" s="54"/>
      <c r="I1" s="378"/>
      <c r="K1" s="1064" t="s">
        <v>26</v>
      </c>
      <c r="L1" s="681"/>
      <c r="M1" s="1066" t="s">
        <v>27</v>
      </c>
      <c r="N1" s="479"/>
      <c r="P1" s="98" t="s">
        <v>38</v>
      </c>
      <c r="Q1" s="1062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65"/>
      <c r="L2" s="682" t="s">
        <v>29</v>
      </c>
      <c r="M2" s="1067"/>
      <c r="N2" s="480" t="s">
        <v>29</v>
      </c>
      <c r="O2" s="617" t="s">
        <v>30</v>
      </c>
      <c r="P2" s="99" t="s">
        <v>39</v>
      </c>
      <c r="Q2" s="106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291</v>
      </c>
      <c r="K4" s="600">
        <v>10963</v>
      </c>
      <c r="L4" s="601" t="s">
        <v>306</v>
      </c>
      <c r="M4" s="600">
        <v>30160</v>
      </c>
      <c r="N4" s="602" t="s">
        <v>307</v>
      </c>
      <c r="O4" s="618"/>
      <c r="P4" s="603"/>
      <c r="Q4" s="1054"/>
      <c r="R4" s="1055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284</v>
      </c>
      <c r="K5" s="600">
        <v>9663</v>
      </c>
      <c r="L5" s="601" t="s">
        <v>306</v>
      </c>
      <c r="M5" s="600">
        <v>30160</v>
      </c>
      <c r="N5" s="602" t="s">
        <v>307</v>
      </c>
      <c r="O5" s="605">
        <v>1977186</v>
      </c>
      <c r="P5" s="603"/>
      <c r="Q5" s="1056">
        <f>27877.84</f>
        <v>27877.84</v>
      </c>
      <c r="R5" s="1057" t="s">
        <v>297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52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287</v>
      </c>
      <c r="K6" s="600">
        <v>11813</v>
      </c>
      <c r="L6" s="601" t="s">
        <v>306</v>
      </c>
      <c r="M6" s="600">
        <v>30160</v>
      </c>
      <c r="N6" s="602" t="s">
        <v>307</v>
      </c>
      <c r="O6" s="605">
        <v>1977184</v>
      </c>
      <c r="P6" s="603"/>
      <c r="Q6" s="1056">
        <f>27677.41*21.245</f>
        <v>588006.57545</v>
      </c>
      <c r="R6" s="1058" t="s">
        <v>298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307</v>
      </c>
      <c r="M7" s="600">
        <v>30160</v>
      </c>
      <c r="N7" s="602" t="s">
        <v>309</v>
      </c>
      <c r="O7" s="605">
        <v>89960</v>
      </c>
      <c r="P7" s="607"/>
      <c r="Q7" s="603">
        <f>27084.18*21.063</f>
        <v>570474.08334000001</v>
      </c>
      <c r="R7" s="604" t="s">
        <v>305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292</v>
      </c>
      <c r="K8" s="600">
        <v>9913</v>
      </c>
      <c r="L8" s="601" t="s">
        <v>308</v>
      </c>
      <c r="M8" s="600">
        <v>30160</v>
      </c>
      <c r="N8" s="602" t="s">
        <v>310</v>
      </c>
      <c r="O8" s="618">
        <v>91474</v>
      </c>
      <c r="P8" s="580"/>
      <c r="Q8" s="603">
        <f>26885.65*20.97</f>
        <v>563792.08050000004</v>
      </c>
      <c r="R8" s="604" t="s">
        <v>301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3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293</v>
      </c>
      <c r="K10" s="600">
        <v>9663</v>
      </c>
      <c r="L10" s="601" t="s">
        <v>311</v>
      </c>
      <c r="M10" s="600">
        <v>30160</v>
      </c>
      <c r="N10" s="602" t="s">
        <v>311</v>
      </c>
      <c r="O10" s="605">
        <v>1979298</v>
      </c>
      <c r="P10" s="603"/>
      <c r="Q10" s="603">
        <f>27515.07*21.38</f>
        <v>588272.19659999991</v>
      </c>
      <c r="R10" s="604" t="s">
        <v>300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294</v>
      </c>
      <c r="K11" s="600">
        <v>11813</v>
      </c>
      <c r="L11" s="601" t="s">
        <v>311</v>
      </c>
      <c r="M11" s="600">
        <v>30160</v>
      </c>
      <c r="N11" s="602" t="s">
        <v>311</v>
      </c>
      <c r="O11" s="619">
        <v>1979299</v>
      </c>
      <c r="P11" s="739"/>
      <c r="Q11" s="603">
        <f>27037.69*21.265</f>
        <v>574956.47785000002</v>
      </c>
      <c r="R11" s="604" t="s">
        <v>302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>
        <f>PIERNA!B12</f>
        <v>0</v>
      </c>
      <c r="C12" s="255">
        <f>PIERNA!C12</f>
        <v>0</v>
      </c>
      <c r="D12" s="104">
        <f>PIERNA!D12</f>
        <v>0</v>
      </c>
      <c r="E12" s="140">
        <f>PIERNA!E12</f>
        <v>0</v>
      </c>
      <c r="F12" s="756">
        <f>PIERNA!F12</f>
        <v>0</v>
      </c>
      <c r="G12" s="101">
        <f>PIERNA!G12</f>
        <v>0</v>
      </c>
      <c r="H12" s="562">
        <f>PIERNA!H12</f>
        <v>0</v>
      </c>
      <c r="I12" s="107">
        <f>PIERNA!I12</f>
        <v>0</v>
      </c>
      <c r="J12" s="555"/>
      <c r="K12" s="600"/>
      <c r="L12" s="601"/>
      <c r="M12" s="600"/>
      <c r="N12" s="602"/>
      <c r="O12" s="619"/>
      <c r="P12" s="555"/>
      <c r="Q12" s="603"/>
      <c r="R12" s="604"/>
      <c r="S12" s="66">
        <f>Q12+M12+K12</f>
        <v>0</v>
      </c>
      <c r="T12" s="66" t="e">
        <f>S12/H12</f>
        <v>#DIV/0!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>
        <f>PIERNA!B13</f>
        <v>0</v>
      </c>
      <c r="C13" s="255">
        <f>PIERNA!C13</f>
        <v>0</v>
      </c>
      <c r="D13" s="104">
        <f>PIERNA!D13</f>
        <v>0</v>
      </c>
      <c r="E13" s="140">
        <f>PIERNA!E13</f>
        <v>0</v>
      </c>
      <c r="F13" s="756">
        <f>PIERNA!F13</f>
        <v>0</v>
      </c>
      <c r="G13" s="101">
        <f>PIERNA!G13</f>
        <v>0</v>
      </c>
      <c r="H13" s="562">
        <f>PIERNA!H13</f>
        <v>0</v>
      </c>
      <c r="I13" s="107">
        <f>PIERNA!I13</f>
        <v>0</v>
      </c>
      <c r="J13" s="608"/>
      <c r="K13" s="600"/>
      <c r="L13" s="601"/>
      <c r="M13" s="600"/>
      <c r="N13" s="602"/>
      <c r="O13" s="619"/>
      <c r="P13" s="609"/>
      <c r="Q13" s="606"/>
      <c r="R13" s="604"/>
      <c r="S13" s="66">
        <f t="shared" si="0"/>
        <v>0</v>
      </c>
      <c r="T13" s="66" t="e">
        <f>S13/H13</f>
        <v>#DIV/0!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3">
        <f>PIERNA!B14</f>
        <v>0</v>
      </c>
      <c r="C14" s="255">
        <f>PIERNA!C14</f>
        <v>0</v>
      </c>
      <c r="D14" s="104">
        <f>PIERNA!D14</f>
        <v>0</v>
      </c>
      <c r="E14" s="140">
        <f>PIERNA!E14</f>
        <v>0</v>
      </c>
      <c r="F14" s="756">
        <f>PIERNA!F14</f>
        <v>0</v>
      </c>
      <c r="G14" s="101">
        <f>PIERNA!G14</f>
        <v>0</v>
      </c>
      <c r="H14" s="562">
        <f>PIERNA!H14</f>
        <v>0</v>
      </c>
      <c r="I14" s="107">
        <f>PIERNA!I14</f>
        <v>0</v>
      </c>
      <c r="J14" s="555"/>
      <c r="K14" s="600"/>
      <c r="L14" s="601"/>
      <c r="M14" s="600"/>
      <c r="N14" s="602"/>
      <c r="O14" s="605"/>
      <c r="P14" s="555"/>
      <c r="Q14" s="606"/>
      <c r="R14" s="610"/>
      <c r="S14" s="66">
        <f>Q14+M14+K14</f>
        <v>0</v>
      </c>
      <c r="T14" s="66" t="e">
        <f>S14/H14</f>
        <v>#DIV/0!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9">
        <f>PIERNA!B15</f>
        <v>0</v>
      </c>
      <c r="C15" s="255">
        <f>PIERNA!C15</f>
        <v>0</v>
      </c>
      <c r="D15" s="104">
        <f>PIERNA!D15</f>
        <v>0</v>
      </c>
      <c r="E15" s="140">
        <f>PIERNA!E15</f>
        <v>0</v>
      </c>
      <c r="F15" s="756">
        <f>PIERNA!F15</f>
        <v>0</v>
      </c>
      <c r="G15" s="101">
        <f>PIERNA!G15</f>
        <v>0</v>
      </c>
      <c r="H15" s="562">
        <f>PIERNA!H15</f>
        <v>0</v>
      </c>
      <c r="I15" s="107">
        <f>PIERNA!I15</f>
        <v>0</v>
      </c>
      <c r="J15" s="608"/>
      <c r="K15" s="600"/>
      <c r="L15" s="601"/>
      <c r="M15" s="600"/>
      <c r="N15" s="611"/>
      <c r="O15" s="618"/>
      <c r="P15" s="555"/>
      <c r="Q15" s="606"/>
      <c r="R15" s="612"/>
      <c r="S15" s="66">
        <f>Q15</f>
        <v>0</v>
      </c>
      <c r="T15" s="66" t="e">
        <f>S15/H15</f>
        <v>#DIV/0!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756">
        <f>PIERNA!F16</f>
        <v>0</v>
      </c>
      <c r="G16" s="101">
        <f>PIERNA!G16</f>
        <v>0</v>
      </c>
      <c r="H16" s="562">
        <f>PIERNA!H16</f>
        <v>0</v>
      </c>
      <c r="I16" s="107">
        <f>PIERNA!I16</f>
        <v>0</v>
      </c>
      <c r="J16" s="942"/>
      <c r="K16" s="600"/>
      <c r="L16" s="601"/>
      <c r="M16" s="600"/>
      <c r="N16" s="611"/>
      <c r="O16" s="619"/>
      <c r="P16" s="609"/>
      <c r="Q16" s="603"/>
      <c r="R16" s="604"/>
      <c r="S16" s="66">
        <f t="shared" si="0"/>
        <v>0</v>
      </c>
      <c r="T16" s="66" t="e">
        <f>S16/H16</f>
        <v>#DIV/0!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756">
        <f>PIERNA!F17</f>
        <v>0</v>
      </c>
      <c r="G17" s="101">
        <f>PIERNA!G17</f>
        <v>0</v>
      </c>
      <c r="H17" s="562">
        <f>PIERNA!H17</f>
        <v>0</v>
      </c>
      <c r="I17" s="107">
        <f>PIERNA!I17</f>
        <v>0</v>
      </c>
      <c r="J17" s="555"/>
      <c r="K17" s="600"/>
      <c r="L17" s="601"/>
      <c r="M17" s="600"/>
      <c r="N17" s="611"/>
      <c r="O17" s="605"/>
      <c r="P17" s="609"/>
      <c r="Q17" s="603"/>
      <c r="R17" s="610"/>
      <c r="S17" s="66">
        <f t="shared" si="0"/>
        <v>0</v>
      </c>
      <c r="T17" s="66" t="e">
        <f t="shared" si="4"/>
        <v>#DIV/0!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9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56">
        <f>PIERNA!F18</f>
        <v>0</v>
      </c>
      <c r="G18" s="101">
        <f>PIERNA!G18</f>
        <v>0</v>
      </c>
      <c r="H18" s="562">
        <f>PIERNA!H18</f>
        <v>0</v>
      </c>
      <c r="I18" s="107">
        <f>PIERNA!I18</f>
        <v>0</v>
      </c>
      <c r="J18" s="555"/>
      <c r="K18" s="606"/>
      <c r="L18" s="684"/>
      <c r="M18" s="600"/>
      <c r="N18" s="602"/>
      <c r="O18" s="620"/>
      <c r="P18" s="580"/>
      <c r="Q18" s="814"/>
      <c r="R18" s="990"/>
      <c r="S18" s="66">
        <f>Q18+M18+K18</f>
        <v>0</v>
      </c>
      <c r="T18" s="66" t="e">
        <f>S18/H18</f>
        <v>#DIV/0!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56">
        <f>PIERNA!F19</f>
        <v>0</v>
      </c>
      <c r="G19" s="101">
        <f>PIERNA!G19</f>
        <v>0</v>
      </c>
      <c r="H19" s="562">
        <f>PIERNA!H19</f>
        <v>0</v>
      </c>
      <c r="I19" s="107">
        <f>PIERNA!I19</f>
        <v>0</v>
      </c>
      <c r="J19" s="555"/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 t="e">
        <f>S19/H19+0.1</f>
        <v>#DIV/0!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56">
        <f>PIERNA!F20</f>
        <v>0</v>
      </c>
      <c r="G20" s="101">
        <f>PIERNA!G20</f>
        <v>0</v>
      </c>
      <c r="H20" s="562">
        <f>PIERNA!H20</f>
        <v>0</v>
      </c>
      <c r="I20" s="107">
        <f>PIERNA!I20</f>
        <v>0</v>
      </c>
      <c r="J20" s="555"/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 t="e">
        <f>S20/H20+0.1</f>
        <v>#DIV/0!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>
        <f>PIERNA!B21</f>
        <v>0</v>
      </c>
      <c r="C21" s="296">
        <f>PIERNA!C21</f>
        <v>0</v>
      </c>
      <c r="D21" s="104">
        <f>PIERNA!D21</f>
        <v>0</v>
      </c>
      <c r="E21" s="140">
        <f>PIERNA!E21</f>
        <v>0</v>
      </c>
      <c r="F21" s="756">
        <f>PIERNA!F21</f>
        <v>0</v>
      </c>
      <c r="G21" s="101">
        <f>PIERNA!G21</f>
        <v>0</v>
      </c>
      <c r="H21" s="562">
        <f>PIERNA!H21</f>
        <v>0</v>
      </c>
      <c r="I21" s="107">
        <f>PIERNA!I21</f>
        <v>0</v>
      </c>
      <c r="J21" s="555"/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 t="e">
        <f>S21/H21</f>
        <v>#DIV/0!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>
        <f>PIERNA!B22</f>
        <v>0</v>
      </c>
      <c r="C22" s="76">
        <f>PIERNA!C22</f>
        <v>0</v>
      </c>
      <c r="D22" s="257">
        <f>PIERNA!D22</f>
        <v>0</v>
      </c>
      <c r="E22" s="261">
        <f>PIERNA!E22</f>
        <v>0</v>
      </c>
      <c r="F22" s="759">
        <f>PIERNA!F22</f>
        <v>0</v>
      </c>
      <c r="G22" s="271">
        <f>PIERNA!G22</f>
        <v>0</v>
      </c>
      <c r="H22" s="563">
        <f>PIERNA!H22</f>
        <v>0</v>
      </c>
      <c r="I22" s="289">
        <f>PIERNA!I22</f>
        <v>0</v>
      </c>
      <c r="J22" s="555"/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 t="e">
        <f t="shared" si="4"/>
        <v>#DIV/0!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71">
        <f>PIERNA!B23</f>
        <v>0</v>
      </c>
      <c r="C23" s="76">
        <f>PIERNA!C23</f>
        <v>0</v>
      </c>
      <c r="D23" s="257">
        <f>PIERNA!D23</f>
        <v>0</v>
      </c>
      <c r="E23" s="261">
        <f>PIERNA!E23</f>
        <v>0</v>
      </c>
      <c r="F23" s="759">
        <f>PIERNA!F23</f>
        <v>0</v>
      </c>
      <c r="G23" s="271">
        <f>PIERNA!G23</f>
        <v>0</v>
      </c>
      <c r="H23" s="563">
        <f>PIERNA!H23</f>
        <v>0</v>
      </c>
      <c r="I23" s="289">
        <f>PIERNA!I23</f>
        <v>0</v>
      </c>
      <c r="J23" s="555"/>
      <c r="K23" s="600"/>
      <c r="L23" s="601"/>
      <c r="M23" s="600"/>
      <c r="N23" s="602"/>
      <c r="O23" s="620"/>
      <c r="P23" s="603"/>
      <c r="Q23" s="814"/>
      <c r="R23" s="991"/>
      <c r="S23" s="66">
        <f>Q23+M23+K23</f>
        <v>0</v>
      </c>
      <c r="T23" s="66" t="e">
        <f>S23/H23</f>
        <v>#DIV/0!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52">
        <f>PIERNA!B24</f>
        <v>0</v>
      </c>
      <c r="C24" s="255">
        <f>PIERNA!C24</f>
        <v>0</v>
      </c>
      <c r="D24" s="579">
        <f>PIERNA!D24</f>
        <v>0</v>
      </c>
      <c r="E24" s="261">
        <f>PIERNA!E24</f>
        <v>0</v>
      </c>
      <c r="F24" s="759">
        <f>PIERNA!F24</f>
        <v>0</v>
      </c>
      <c r="G24" s="271">
        <f>PIERNA!G24</f>
        <v>0</v>
      </c>
      <c r="H24" s="563">
        <f>PIERNA!H24</f>
        <v>0</v>
      </c>
      <c r="I24" s="289">
        <f>PIERNA!I24</f>
        <v>0</v>
      </c>
      <c r="J24" s="555"/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 t="e">
        <f t="shared" si="4"/>
        <v>#DIV/0!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53">
        <f>PIERNA!HM5</f>
        <v>0</v>
      </c>
      <c r="C25" s="279">
        <f>PIERNA!HN5</f>
        <v>0</v>
      </c>
      <c r="D25" s="579">
        <f>PIERNA!HO5</f>
        <v>0</v>
      </c>
      <c r="E25" s="261">
        <f>PIERNA!E25</f>
        <v>0</v>
      </c>
      <c r="F25" s="759">
        <f>PIERNA!HQ5</f>
        <v>0</v>
      </c>
      <c r="G25" s="271">
        <f>PIERNA!HR5</f>
        <v>0</v>
      </c>
      <c r="H25" s="563">
        <f>PIERNA!HS5</f>
        <v>0</v>
      </c>
      <c r="I25" s="289">
        <f>PIERNA!I25</f>
        <v>0</v>
      </c>
      <c r="J25" s="555"/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 t="e">
        <f>S25/H25</f>
        <v>#DIV/0!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54">
        <f>PIERNA!HW5</f>
        <v>0</v>
      </c>
      <c r="C26" s="255">
        <f>PIERNA!HX5</f>
        <v>0</v>
      </c>
      <c r="D26" s="579">
        <f>PIERNA!HY5</f>
        <v>0</v>
      </c>
      <c r="E26" s="261">
        <f>PIERNA!HZ5</f>
        <v>0</v>
      </c>
      <c r="F26" s="759">
        <f>PIERNA!IA5</f>
        <v>0</v>
      </c>
      <c r="G26" s="268">
        <f>PIERNA!IB5</f>
        <v>0</v>
      </c>
      <c r="H26" s="563">
        <f>PIERNA!IC5</f>
        <v>0</v>
      </c>
      <c r="I26" s="289">
        <f>PIERNA!I26</f>
        <v>0</v>
      </c>
      <c r="J26" s="555"/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 t="e">
        <f>S26/H26</f>
        <v>#DIV/0!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>
        <f>PIERNA!IG5</f>
        <v>0</v>
      </c>
      <c r="C27" s="255">
        <f>PIERNA!IH5</f>
        <v>0</v>
      </c>
      <c r="D27" s="579">
        <f>PIERNA!II5</f>
        <v>0</v>
      </c>
      <c r="E27" s="261">
        <f>PIERNA!IJ5</f>
        <v>0</v>
      </c>
      <c r="F27" s="759">
        <f>PIERNA!IK5</f>
        <v>0</v>
      </c>
      <c r="G27" s="268">
        <f>PIERNA!IL5</f>
        <v>0</v>
      </c>
      <c r="H27" s="563">
        <f>PIERNA!IM5</f>
        <v>0</v>
      </c>
      <c r="I27" s="289">
        <f>PIERNA!I27</f>
        <v>0</v>
      </c>
      <c r="J27" s="555"/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 t="e">
        <f t="shared" si="4"/>
        <v>#DIV/0!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>
        <f>PIERNA!IQ5</f>
        <v>0</v>
      </c>
      <c r="C28" s="255">
        <f>PIERNA!IR5</f>
        <v>0</v>
      </c>
      <c r="D28" s="579">
        <f>PIERNA!IS5</f>
        <v>0</v>
      </c>
      <c r="E28" s="261">
        <f>PIERNA!IT5</f>
        <v>0</v>
      </c>
      <c r="F28" s="759">
        <f>PIERNA!IU5</f>
        <v>0</v>
      </c>
      <c r="G28" s="268">
        <f>PIERNA!IV5</f>
        <v>0</v>
      </c>
      <c r="H28" s="563">
        <f>PIERNA!IW5</f>
        <v>0</v>
      </c>
      <c r="I28" s="289">
        <f>PIERNA!I28</f>
        <v>0</v>
      </c>
      <c r="J28" s="555"/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 t="e">
        <f>S28/H28</f>
        <v>#DIV/0!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>
        <f>PIERNA!JA5</f>
        <v>0</v>
      </c>
      <c r="C29" s="255">
        <f>PIERNA!JB5</f>
        <v>0</v>
      </c>
      <c r="D29" s="579">
        <f>PIERNA!JC5</f>
        <v>0</v>
      </c>
      <c r="E29" s="261">
        <f>PIERNA!JD5</f>
        <v>0</v>
      </c>
      <c r="F29" s="759">
        <f>PIERNA!JE5</f>
        <v>0</v>
      </c>
      <c r="G29" s="268">
        <f>PIERNA!JF5</f>
        <v>0</v>
      </c>
      <c r="H29" s="563">
        <f>PIERNA!JG5</f>
        <v>0</v>
      </c>
      <c r="I29" s="289">
        <f>PIERNA!I29</f>
        <v>0</v>
      </c>
      <c r="J29" s="555"/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 t="e">
        <f>S29/H29</f>
        <v>#DIV/0!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>
        <f>PIERNA!JK5</f>
        <v>0</v>
      </c>
      <c r="C30" s="255">
        <f>PIERNA!JL5</f>
        <v>0</v>
      </c>
      <c r="D30" s="579">
        <f>PIERNA!JM5</f>
        <v>0</v>
      </c>
      <c r="E30" s="477">
        <f>PIERNA!JN5</f>
        <v>0</v>
      </c>
      <c r="F30" s="1004">
        <f>PIERNA!JO5</f>
        <v>0</v>
      </c>
      <c r="G30" s="1005">
        <f>PIERNA!JP5</f>
        <v>0</v>
      </c>
      <c r="H30" s="1006">
        <f>PIERNA!JQ5</f>
        <v>0</v>
      </c>
      <c r="I30" s="289">
        <f>PIERNA!I30</f>
        <v>0</v>
      </c>
      <c r="J30" s="555"/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 t="e">
        <f t="shared" si="4"/>
        <v>#DIV/0!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>
        <f>PIERNA!JU5</f>
        <v>0</v>
      </c>
      <c r="C31" s="851">
        <f>PIERNA!JV5</f>
        <v>0</v>
      </c>
      <c r="D31" s="579">
        <f>PIERNA!JW5</f>
        <v>0</v>
      </c>
      <c r="E31" s="477">
        <f>PIERNA!JX5</f>
        <v>0</v>
      </c>
      <c r="F31" s="1004">
        <f>PIERNA!JY5</f>
        <v>0</v>
      </c>
      <c r="G31" s="1005">
        <f>PIERNA!JZ5</f>
        <v>0</v>
      </c>
      <c r="H31" s="1006">
        <f>PIERNA!KA5</f>
        <v>0</v>
      </c>
      <c r="I31" s="289">
        <f>PIERNA!I31</f>
        <v>0</v>
      </c>
      <c r="J31" s="555"/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 t="e">
        <f t="shared" si="4"/>
        <v>#DIV/0!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>
        <f>PIERNA!KE5</f>
        <v>0</v>
      </c>
      <c r="C32" s="255">
        <f>PIERNA!KF5</f>
        <v>0</v>
      </c>
      <c r="D32" s="579">
        <f>PIERNA!KG5</f>
        <v>0</v>
      </c>
      <c r="E32" s="477">
        <f>PIERNA!KH5</f>
        <v>0</v>
      </c>
      <c r="F32" s="1004">
        <f>PIERNA!KI5</f>
        <v>0</v>
      </c>
      <c r="G32" s="1005">
        <f>PIERNA!KJ5</f>
        <v>0</v>
      </c>
      <c r="H32" s="1006">
        <f>PIERNA!KK5</f>
        <v>0</v>
      </c>
      <c r="I32" s="289">
        <f>PIERNA!I32</f>
        <v>0</v>
      </c>
      <c r="J32" s="555"/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 t="e">
        <f t="shared" si="4"/>
        <v>#DIV/0!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1007">
        <f>PIERNA!KS5</f>
        <v>0</v>
      </c>
      <c r="G33" s="1008">
        <f>PIERNA!KT5</f>
        <v>0</v>
      </c>
      <c r="H33" s="1006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1007">
        <f>PIERNA!F34</f>
        <v>0</v>
      </c>
      <c r="G34" s="1008">
        <f>PIERNA!G34</f>
        <v>0</v>
      </c>
      <c r="H34" s="1006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1007">
        <f>PIERNA!F35</f>
        <v>0</v>
      </c>
      <c r="G35" s="1009">
        <f>PIERNA!G35</f>
        <v>0</v>
      </c>
      <c r="H35" s="1006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10">
        <f>PIERNA!D38</f>
        <v>0</v>
      </c>
      <c r="E38" s="261">
        <f>PIERNA!E38</f>
        <v>0</v>
      </c>
      <c r="F38" s="1011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10">
        <f>PIERNA!D39</f>
        <v>0</v>
      </c>
      <c r="E39" s="261">
        <f>PIERNA!E39</f>
        <v>0</v>
      </c>
      <c r="F39" s="1011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285</v>
      </c>
      <c r="C98" s="831" t="s">
        <v>286</v>
      </c>
      <c r="D98" s="831"/>
      <c r="E98" s="853">
        <v>44536</v>
      </c>
      <c r="F98" s="961">
        <v>2740.24</v>
      </c>
      <c r="G98" s="831">
        <v>222</v>
      </c>
      <c r="H98" s="961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791"/>
      <c r="P98" s="859"/>
      <c r="Q98" s="598"/>
      <c r="R98" s="770"/>
      <c r="S98" s="66">
        <f t="shared" si="14"/>
        <v>0</v>
      </c>
      <c r="T98" s="191">
        <f t="shared" si="16"/>
        <v>0</v>
      </c>
    </row>
    <row r="99" spans="1:20" s="163" customFormat="1" ht="30.75" customHeight="1" x14ac:dyDescent="0.3">
      <c r="A99" s="101">
        <v>62</v>
      </c>
      <c r="B99" s="831" t="s">
        <v>270</v>
      </c>
      <c r="C99" s="831" t="s">
        <v>288</v>
      </c>
      <c r="D99" s="831"/>
      <c r="E99" s="853">
        <v>44537</v>
      </c>
      <c r="F99" s="961">
        <v>18003</v>
      </c>
      <c r="G99" s="831">
        <v>709</v>
      </c>
      <c r="H99" s="961">
        <v>18003</v>
      </c>
      <c r="I99" s="799">
        <f t="shared" si="17"/>
        <v>0</v>
      </c>
      <c r="J99" s="1061" t="s">
        <v>303</v>
      </c>
      <c r="K99" s="598">
        <v>11963</v>
      </c>
      <c r="L99" s="628" t="s">
        <v>306</v>
      </c>
      <c r="M99" s="598">
        <v>30160</v>
      </c>
      <c r="N99" s="950" t="s">
        <v>307</v>
      </c>
      <c r="O99" s="791">
        <v>90961</v>
      </c>
      <c r="P99" s="860"/>
      <c r="Q99" s="598">
        <f>52787.7*21.22</f>
        <v>1120154.9939999999</v>
      </c>
      <c r="R99" s="770" t="s">
        <v>304</v>
      </c>
      <c r="S99" s="66">
        <f t="shared" si="14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59" t="s">
        <v>289</v>
      </c>
      <c r="C100" s="831" t="s">
        <v>290</v>
      </c>
      <c r="D100" s="831"/>
      <c r="E100" s="853">
        <v>44537</v>
      </c>
      <c r="F100" s="961">
        <v>384.1</v>
      </c>
      <c r="G100" s="831">
        <v>10</v>
      </c>
      <c r="H100" s="961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5"/>
      <c r="P100" s="860"/>
      <c r="Q100" s="598"/>
      <c r="R100" s="770"/>
      <c r="S100" s="66">
        <f t="shared" si="14"/>
        <v>0</v>
      </c>
      <c r="T100" s="191">
        <f t="shared" si="16"/>
        <v>0</v>
      </c>
    </row>
    <row r="101" spans="1:20" s="163" customFormat="1" ht="28.5" x14ac:dyDescent="0.25">
      <c r="A101" s="101">
        <v>64</v>
      </c>
      <c r="B101" s="1060" t="s">
        <v>295</v>
      </c>
      <c r="C101" s="568" t="s">
        <v>296</v>
      </c>
      <c r="D101" s="568"/>
      <c r="E101" s="874">
        <v>44541</v>
      </c>
      <c r="F101" s="962">
        <v>18701.099999999999</v>
      </c>
      <c r="G101" s="854">
        <v>24</v>
      </c>
      <c r="H101" s="961">
        <v>18480</v>
      </c>
      <c r="I101" s="799">
        <f>H101-F101</f>
        <v>-221.09999999999854</v>
      </c>
      <c r="J101" s="742" t="s">
        <v>299</v>
      </c>
      <c r="K101" s="598"/>
      <c r="L101" s="628"/>
      <c r="M101" s="598"/>
      <c r="N101" s="598"/>
      <c r="O101" s="875">
        <v>31531</v>
      </c>
      <c r="P101" s="860"/>
      <c r="Q101" s="598"/>
      <c r="R101" s="770"/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568"/>
      <c r="C102" s="568"/>
      <c r="D102" s="568"/>
      <c r="E102" s="874"/>
      <c r="F102" s="962"/>
      <c r="G102" s="568"/>
      <c r="H102" s="962"/>
      <c r="I102" s="799">
        <f t="shared" si="17"/>
        <v>0</v>
      </c>
      <c r="J102" s="742"/>
      <c r="K102" s="598"/>
      <c r="L102" s="628"/>
      <c r="M102" s="598"/>
      <c r="N102" s="598"/>
      <c r="O102" s="875"/>
      <c r="P102" s="860"/>
      <c r="Q102" s="598"/>
      <c r="R102" s="770"/>
      <c r="S102" s="66">
        <f t="shared" si="14"/>
        <v>0</v>
      </c>
      <c r="T102" s="191" t="e">
        <f t="shared" si="16"/>
        <v>#DIV/0!</v>
      </c>
    </row>
    <row r="103" spans="1:20" s="163" customFormat="1" ht="18.75" x14ac:dyDescent="0.25">
      <c r="A103" s="101">
        <v>66</v>
      </c>
      <c r="B103" s="568"/>
      <c r="C103" s="568"/>
      <c r="D103" s="568"/>
      <c r="E103" s="874"/>
      <c r="F103" s="962"/>
      <c r="G103" s="568"/>
      <c r="H103" s="962"/>
      <c r="I103" s="799">
        <f t="shared" si="17"/>
        <v>0</v>
      </c>
      <c r="J103" s="742"/>
      <c r="K103" s="598"/>
      <c r="L103" s="808"/>
      <c r="M103" s="598"/>
      <c r="N103" s="950"/>
      <c r="O103" s="861"/>
      <c r="P103" s="598"/>
      <c r="Q103" s="598"/>
      <c r="R103" s="597"/>
      <c r="S103" s="66">
        <f t="shared" si="14"/>
        <v>0</v>
      </c>
      <c r="T103" s="191" t="e">
        <f t="shared" ref="T103:T109" si="18">S103/H103</f>
        <v>#DIV/0!</v>
      </c>
    </row>
    <row r="104" spans="1:20" s="163" customFormat="1" ht="28.5" customHeight="1" x14ac:dyDescent="0.25">
      <c r="A104" s="101">
        <v>67</v>
      </c>
      <c r="B104" s="1003"/>
      <c r="C104" s="568"/>
      <c r="D104" s="568"/>
      <c r="E104" s="874"/>
      <c r="F104" s="962"/>
      <c r="G104" s="568"/>
      <c r="H104" s="962"/>
      <c r="I104" s="948">
        <f t="shared" si="17"/>
        <v>0</v>
      </c>
      <c r="J104" s="742"/>
      <c r="K104" s="598"/>
      <c r="L104" s="628"/>
      <c r="M104" s="598"/>
      <c r="N104" s="598"/>
      <c r="O104" s="818"/>
      <c r="P104" s="598"/>
      <c r="Q104" s="598"/>
      <c r="R104" s="902"/>
      <c r="S104" s="66">
        <f t="shared" si="14"/>
        <v>0</v>
      </c>
      <c r="T104" s="191" t="e">
        <f t="shared" si="18"/>
        <v>#DIV/0!</v>
      </c>
    </row>
    <row r="105" spans="1:20" s="163" customFormat="1" ht="18.75" x14ac:dyDescent="0.25">
      <c r="A105" s="101">
        <v>68</v>
      </c>
      <c r="B105" s="1003"/>
      <c r="C105" s="568"/>
      <c r="D105" s="568"/>
      <c r="E105" s="874"/>
      <c r="F105" s="962"/>
      <c r="G105" s="568"/>
      <c r="H105" s="962"/>
      <c r="I105" s="289">
        <f t="shared" si="17"/>
        <v>0</v>
      </c>
      <c r="J105" s="742"/>
      <c r="K105" s="598"/>
      <c r="L105" s="628"/>
      <c r="M105" s="598"/>
      <c r="N105" s="598"/>
      <c r="O105" s="818"/>
      <c r="P105" s="859"/>
      <c r="Q105" s="598"/>
      <c r="R105" s="994"/>
      <c r="S105" s="66">
        <f t="shared" si="14"/>
        <v>0</v>
      </c>
      <c r="T105" s="191" t="e">
        <f t="shared" si="18"/>
        <v>#DIV/0!</v>
      </c>
    </row>
    <row r="106" spans="1:20" s="163" customFormat="1" ht="18.75" x14ac:dyDescent="0.25">
      <c r="A106" s="101">
        <v>69</v>
      </c>
      <c r="B106" s="909"/>
      <c r="C106" s="909"/>
      <c r="D106" s="568"/>
      <c r="E106" s="874"/>
      <c r="F106" s="962"/>
      <c r="G106" s="568"/>
      <c r="H106" s="962"/>
      <c r="I106" s="289">
        <f t="shared" si="17"/>
        <v>0</v>
      </c>
      <c r="J106" s="742"/>
      <c r="K106" s="598"/>
      <c r="L106" s="628"/>
      <c r="M106" s="598"/>
      <c r="N106" s="598"/>
      <c r="O106" s="818"/>
      <c r="P106" s="859"/>
      <c r="Q106" s="598"/>
      <c r="R106" s="597"/>
      <c r="S106" s="66">
        <f t="shared" si="14"/>
        <v>0</v>
      </c>
      <c r="T106" s="191" t="e">
        <f t="shared" si="18"/>
        <v>#DIV/0!</v>
      </c>
    </row>
    <row r="107" spans="1:20" s="163" customFormat="1" ht="25.5" customHeight="1" x14ac:dyDescent="0.25">
      <c r="A107" s="101">
        <v>70</v>
      </c>
      <c r="B107" s="568"/>
      <c r="C107" s="568"/>
      <c r="D107" s="568"/>
      <c r="E107" s="874"/>
      <c r="F107" s="962"/>
      <c r="G107" s="568"/>
      <c r="H107" s="962"/>
      <c r="I107" s="289">
        <f t="shared" ref="I107:I109" si="19">H107-F107</f>
        <v>0</v>
      </c>
      <c r="J107" s="742"/>
      <c r="K107" s="598"/>
      <c r="L107" s="628"/>
      <c r="M107" s="598"/>
      <c r="N107" s="598"/>
      <c r="O107" s="956"/>
      <c r="P107" s="598"/>
      <c r="Q107" s="598"/>
      <c r="R107" s="902"/>
      <c r="S107" s="66">
        <f t="shared" si="14"/>
        <v>0</v>
      </c>
      <c r="T107" s="191" t="e">
        <f t="shared" si="18"/>
        <v>#DIV/0!</v>
      </c>
    </row>
    <row r="108" spans="1:20" s="163" customFormat="1" ht="18.75" x14ac:dyDescent="0.3">
      <c r="A108" s="101">
        <v>71</v>
      </c>
      <c r="B108" s="568"/>
      <c r="C108" s="568"/>
      <c r="D108" s="568"/>
      <c r="E108" s="874"/>
      <c r="F108" s="962"/>
      <c r="G108" s="831"/>
      <c r="H108" s="961"/>
      <c r="I108" s="469">
        <f t="shared" si="19"/>
        <v>0</v>
      </c>
      <c r="J108" s="743"/>
      <c r="K108" s="598"/>
      <c r="L108" s="628"/>
      <c r="M108" s="598"/>
      <c r="N108" s="598"/>
      <c r="O108" s="957"/>
      <c r="P108" s="817"/>
      <c r="Q108" s="598"/>
      <c r="R108" s="994"/>
      <c r="S108" s="837">
        <f t="shared" si="14"/>
        <v>0</v>
      </c>
      <c r="T108" s="191" t="e">
        <f t="shared" si="18"/>
        <v>#DIV/0!</v>
      </c>
    </row>
    <row r="109" spans="1:20" s="163" customFormat="1" ht="18.75" x14ac:dyDescent="0.3">
      <c r="A109" s="101">
        <v>72</v>
      </c>
      <c r="B109" s="864"/>
      <c r="C109" s="568"/>
      <c r="D109" s="568"/>
      <c r="E109" s="874"/>
      <c r="F109" s="962"/>
      <c r="G109" s="831"/>
      <c r="H109" s="961"/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5"/>
      <c r="T109" s="191" t="e">
        <f t="shared" si="18"/>
        <v>#DIV/0!</v>
      </c>
    </row>
    <row r="110" spans="1:20" s="163" customFormat="1" ht="18.75" x14ac:dyDescent="0.25">
      <c r="A110" s="101">
        <v>73</v>
      </c>
      <c r="B110" s="568"/>
      <c r="C110" s="568"/>
      <c r="D110" s="568"/>
      <c r="E110" s="874"/>
      <c r="F110" s="962"/>
      <c r="G110" s="831"/>
      <c r="H110" s="961"/>
      <c r="I110" s="107">
        <f t="shared" ref="I110:I183" si="20">H110-F110</f>
        <v>0</v>
      </c>
      <c r="J110" s="742"/>
      <c r="K110" s="598"/>
      <c r="L110" s="995"/>
      <c r="M110" s="904"/>
      <c r="N110" s="904"/>
      <c r="O110" s="956"/>
      <c r="P110" s="996"/>
      <c r="Q110" s="904"/>
      <c r="R110" s="597"/>
      <c r="S110" s="66">
        <f t="shared" si="14"/>
        <v>0</v>
      </c>
      <c r="T110" s="191" t="e">
        <f t="shared" ref="T110:T126" si="21">S110/H110</f>
        <v>#DIV/0!</v>
      </c>
    </row>
    <row r="111" spans="1:20" s="163" customFormat="1" ht="18.75" customHeight="1" x14ac:dyDescent="0.25">
      <c r="A111" s="101">
        <v>74</v>
      </c>
      <c r="B111" s="831"/>
      <c r="C111" s="568"/>
      <c r="D111" s="568"/>
      <c r="E111" s="874"/>
      <c r="F111" s="962"/>
      <c r="G111" s="831"/>
      <c r="H111" s="961"/>
      <c r="I111" s="107">
        <f t="shared" si="20"/>
        <v>0</v>
      </c>
      <c r="J111" s="742"/>
      <c r="K111" s="598"/>
      <c r="L111" s="628"/>
      <c r="M111" s="598"/>
      <c r="N111" s="598"/>
      <c r="O111" s="816"/>
      <c r="P111" s="817"/>
      <c r="Q111" s="598"/>
      <c r="R111" s="597"/>
      <c r="S111" s="66">
        <f t="shared" si="14"/>
        <v>0</v>
      </c>
      <c r="T111" s="191" t="e">
        <f t="shared" si="21"/>
        <v>#DIV/0!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4"/>
      <c r="F112" s="962"/>
      <c r="G112" s="831"/>
      <c r="H112" s="961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4"/>
      <c r="F113" s="962"/>
      <c r="G113" s="831"/>
      <c r="H113" s="961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1002"/>
      <c r="E114" s="874"/>
      <c r="F114" s="962"/>
      <c r="G114" s="831"/>
      <c r="H114" s="961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97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4"/>
      <c r="F115" s="962"/>
      <c r="G115" s="864"/>
      <c r="H115" s="961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4"/>
      <c r="F116" s="962"/>
      <c r="G116" s="831"/>
      <c r="H116" s="961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/>
      <c r="B117" s="831"/>
      <c r="C117" s="568"/>
      <c r="D117" s="568"/>
      <c r="E117" s="874"/>
      <c r="F117" s="962"/>
      <c r="G117" s="831"/>
      <c r="H117" s="961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/>
      <c r="B118" s="831"/>
      <c r="C118" s="568"/>
      <c r="D118" s="568"/>
      <c r="E118" s="874"/>
      <c r="F118" s="962"/>
      <c r="G118" s="831"/>
      <c r="H118" s="961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/>
      <c r="B119" s="831"/>
      <c r="C119" s="568"/>
      <c r="D119" s="568"/>
      <c r="E119" s="874"/>
      <c r="F119" s="962"/>
      <c r="G119" s="831"/>
      <c r="H119" s="961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80</v>
      </c>
      <c r="B120" s="831"/>
      <c r="C120" s="568"/>
      <c r="D120" s="568"/>
      <c r="E120" s="874"/>
      <c r="F120" s="962"/>
      <c r="G120" s="831"/>
      <c r="H120" s="961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81</v>
      </c>
      <c r="B121" s="831"/>
      <c r="C121" s="568"/>
      <c r="D121" s="568"/>
      <c r="E121" s="874"/>
      <c r="F121" s="962"/>
      <c r="G121" s="831"/>
      <c r="H121" s="961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92"/>
      <c r="Q121" s="598"/>
      <c r="R121" s="993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82</v>
      </c>
      <c r="B122" s="831"/>
      <c r="C122" s="970"/>
      <c r="D122" s="568"/>
      <c r="E122" s="874"/>
      <c r="F122" s="962"/>
      <c r="G122" s="831"/>
      <c r="H122" s="961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83</v>
      </c>
      <c r="B123" s="831"/>
      <c r="C123" s="831"/>
      <c r="D123" s="831"/>
      <c r="E123" s="874"/>
      <c r="F123" s="961"/>
      <c r="G123" s="831"/>
      <c r="H123" s="961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84</v>
      </c>
      <c r="B124" s="831"/>
      <c r="C124" s="568"/>
      <c r="D124" s="831"/>
      <c r="E124" s="874"/>
      <c r="F124" s="961"/>
      <c r="G124" s="831"/>
      <c r="H124" s="961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85</v>
      </c>
      <c r="B125" s="831"/>
      <c r="C125" s="831"/>
      <c r="D125" s="831"/>
      <c r="E125" s="853"/>
      <c r="F125" s="961"/>
      <c r="G125" s="831"/>
      <c r="H125" s="961"/>
      <c r="I125" s="107">
        <f t="shared" si="20"/>
        <v>0</v>
      </c>
      <c r="J125" s="744"/>
      <c r="K125" s="598"/>
      <c r="L125" s="628"/>
      <c r="M125" s="598"/>
      <c r="N125" s="998"/>
      <c r="O125" s="816"/>
      <c r="P125" s="599"/>
      <c r="Q125" s="598"/>
      <c r="R125" s="1001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86</v>
      </c>
      <c r="B126" s="831"/>
      <c r="C126" s="831"/>
      <c r="D126" s="831"/>
      <c r="E126" s="853"/>
      <c r="F126" s="961"/>
      <c r="G126" s="831"/>
      <c r="H126" s="961"/>
      <c r="I126" s="107">
        <f t="shared" si="20"/>
        <v>0</v>
      </c>
      <c r="J126" s="757"/>
      <c r="K126" s="598"/>
      <c r="L126" s="628"/>
      <c r="M126" s="598"/>
      <c r="N126" s="999"/>
      <c r="O126" s="816"/>
      <c r="P126" s="599"/>
      <c r="Q126" s="598"/>
      <c r="R126" s="1001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87</v>
      </c>
      <c r="B127" s="831"/>
      <c r="C127" s="831"/>
      <c r="D127" s="831"/>
      <c r="E127" s="853"/>
      <c r="F127" s="961"/>
      <c r="G127" s="831"/>
      <c r="H127" s="961"/>
      <c r="I127" s="107">
        <f t="shared" si="20"/>
        <v>0</v>
      </c>
      <c r="J127" s="757"/>
      <c r="K127" s="598"/>
      <c r="L127" s="628"/>
      <c r="M127" s="598"/>
      <c r="N127" s="1000"/>
      <c r="O127" s="816"/>
      <c r="P127" s="817"/>
      <c r="Q127" s="598"/>
      <c r="R127" s="1001"/>
      <c r="S127" s="66">
        <f t="shared" si="14"/>
        <v>0</v>
      </c>
      <c r="T127" s="66" t="e">
        <f>S127/H127</f>
        <v>#DIV/0!</v>
      </c>
    </row>
    <row r="128" spans="1:20" s="163" customFormat="1" ht="31.5" customHeight="1" x14ac:dyDescent="0.25">
      <c r="A128" s="101">
        <v>88</v>
      </c>
      <c r="B128" s="831"/>
      <c r="C128" s="831"/>
      <c r="D128" s="831"/>
      <c r="E128" s="853"/>
      <c r="F128" s="961"/>
      <c r="G128" s="831"/>
      <c r="H128" s="961"/>
      <c r="I128" s="289">
        <f t="shared" si="20"/>
        <v>0</v>
      </c>
      <c r="J128" s="555"/>
      <c r="K128" s="598"/>
      <c r="L128" s="628"/>
      <c r="M128" s="598"/>
      <c r="N128" s="950"/>
      <c r="O128" s="972"/>
      <c r="P128" s="599"/>
      <c r="Q128" s="598"/>
      <c r="R128" s="993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x14ac:dyDescent="0.25">
      <c r="A129" s="101">
        <v>89</v>
      </c>
      <c r="B129" s="831"/>
      <c r="C129" s="831"/>
      <c r="D129" s="831"/>
      <c r="E129" s="853"/>
      <c r="F129" s="961"/>
      <c r="G129" s="831"/>
      <c r="H129" s="961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customHeight="1" x14ac:dyDescent="0.25">
      <c r="A130" s="101">
        <v>90</v>
      </c>
      <c r="B130" s="831"/>
      <c r="C130" s="831"/>
      <c r="D130" s="831"/>
      <c r="E130" s="853"/>
      <c r="F130" s="961"/>
      <c r="G130" s="831"/>
      <c r="H130" s="961"/>
      <c r="I130" s="289">
        <f t="shared" si="20"/>
        <v>0</v>
      </c>
      <c r="J130" s="555"/>
      <c r="K130" s="598"/>
      <c r="L130" s="628"/>
      <c r="M130" s="904"/>
      <c r="N130" s="949"/>
      <c r="O130" s="818"/>
      <c r="P130" s="599"/>
      <c r="Q130" s="598"/>
      <c r="R130" s="597"/>
      <c r="S130" s="66"/>
      <c r="T130" s="66"/>
    </row>
    <row r="131" spans="1:20" s="163" customFormat="1" ht="18.75" customHeight="1" x14ac:dyDescent="0.25">
      <c r="A131" s="101">
        <v>91</v>
      </c>
      <c r="B131" s="831"/>
      <c r="C131" s="831"/>
      <c r="D131" s="831"/>
      <c r="E131" s="853"/>
      <c r="F131" s="961"/>
      <c r="G131" s="831"/>
      <c r="H131" s="961"/>
      <c r="I131" s="289">
        <f t="shared" si="20"/>
        <v>0</v>
      </c>
      <c r="J131" s="555"/>
      <c r="K131" s="598"/>
      <c r="L131" s="628"/>
      <c r="M131" s="598"/>
      <c r="N131" s="950"/>
      <c r="O131" s="816"/>
      <c r="P131" s="599"/>
      <c r="Q131" s="598"/>
      <c r="R131" s="597"/>
      <c r="S131" s="66"/>
      <c r="T131" s="66"/>
    </row>
    <row r="132" spans="1:20" s="163" customFormat="1" ht="18.75" customHeight="1" x14ac:dyDescent="0.25">
      <c r="A132" s="101">
        <v>92</v>
      </c>
      <c r="B132" s="831"/>
      <c r="C132" s="909"/>
      <c r="D132" s="831"/>
      <c r="E132" s="853"/>
      <c r="F132" s="961"/>
      <c r="G132" s="831"/>
      <c r="H132" s="961"/>
      <c r="I132" s="289">
        <f t="shared" si="20"/>
        <v>0</v>
      </c>
      <c r="J132" s="555"/>
      <c r="K132" s="598"/>
      <c r="L132" s="628"/>
      <c r="M132" s="598"/>
      <c r="N132" s="950"/>
      <c r="O132" s="816"/>
      <c r="P132" s="599"/>
      <c r="Q132" s="598"/>
      <c r="R132" s="597"/>
      <c r="S132" s="66"/>
      <c r="T132" s="66"/>
    </row>
    <row r="133" spans="1:20" s="163" customFormat="1" ht="15" customHeight="1" x14ac:dyDescent="0.25">
      <c r="A133" s="101">
        <v>93</v>
      </c>
      <c r="B133" s="831"/>
      <c r="C133" s="831"/>
      <c r="D133" s="831"/>
      <c r="E133" s="853"/>
      <c r="F133" s="961"/>
      <c r="G133" s="831"/>
      <c r="H133" s="961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31"/>
      <c r="C134" s="911"/>
      <c r="D134" s="831"/>
      <c r="E134" s="853"/>
      <c r="F134" s="961"/>
      <c r="G134" s="831"/>
      <c r="H134" s="961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31"/>
      <c r="C135" s="831"/>
      <c r="D135" s="831"/>
      <c r="E135" s="853"/>
      <c r="F135" s="961"/>
      <c r="G135" s="831"/>
      <c r="H135" s="961"/>
      <c r="I135" s="107">
        <f t="shared" si="20"/>
        <v>0</v>
      </c>
      <c r="J135" s="555"/>
      <c r="K135" s="598"/>
      <c r="L135" s="628"/>
      <c r="M135" s="598"/>
      <c r="N135" s="598"/>
      <c r="O135" s="951"/>
      <c r="P135" s="598"/>
      <c r="Q135" s="598"/>
      <c r="R135" s="902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47"/>
      <c r="C136" s="899"/>
      <c r="D136" s="943"/>
      <c r="E136" s="944"/>
      <c r="F136" s="963"/>
      <c r="G136" s="945"/>
      <c r="H136" s="966"/>
      <c r="I136" s="107">
        <f t="shared" si="20"/>
        <v>0</v>
      </c>
      <c r="J136" s="568"/>
      <c r="K136" s="598"/>
      <c r="L136" s="628"/>
      <c r="M136" s="598"/>
      <c r="N136" s="598"/>
      <c r="O136" s="907"/>
      <c r="P136" s="598"/>
      <c r="Q136" s="906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47"/>
      <c r="C137" s="899"/>
      <c r="D137" s="946"/>
      <c r="E137" s="944"/>
      <c r="F137" s="963"/>
      <c r="G137" s="945"/>
      <c r="H137" s="966"/>
      <c r="I137" s="107">
        <f t="shared" si="20"/>
        <v>0</v>
      </c>
      <c r="J137" s="568"/>
      <c r="K137" s="598"/>
      <c r="L137" s="628"/>
      <c r="M137" s="598"/>
      <c r="N137" s="598"/>
      <c r="O137" s="907"/>
      <c r="P137" s="598"/>
      <c r="Q137" s="906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47"/>
      <c r="C138" s="899"/>
      <c r="D138" s="943"/>
      <c r="E138" s="944"/>
      <c r="F138" s="963"/>
      <c r="G138" s="945"/>
      <c r="H138" s="966"/>
      <c r="I138" s="289">
        <f t="shared" si="20"/>
        <v>0</v>
      </c>
      <c r="J138" s="745"/>
      <c r="K138" s="746"/>
      <c r="L138" s="601"/>
      <c r="M138" s="746"/>
      <c r="N138" s="611"/>
      <c r="O138" s="907"/>
      <c r="P138" s="792"/>
      <c r="Q138" s="906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47"/>
      <c r="C139" s="899"/>
      <c r="D139" s="943"/>
      <c r="E139" s="944"/>
      <c r="F139" s="963"/>
      <c r="G139" s="945"/>
      <c r="H139" s="966"/>
      <c r="I139" s="289">
        <f t="shared" si="20"/>
        <v>0</v>
      </c>
      <c r="J139" s="745"/>
      <c r="K139" s="746"/>
      <c r="L139" s="601"/>
      <c r="M139" s="746"/>
      <c r="N139" s="611"/>
      <c r="O139" s="907"/>
      <c r="P139" s="839"/>
      <c r="Q139" s="906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47"/>
      <c r="C140" s="900"/>
      <c r="D140" s="946"/>
      <c r="E140" s="944"/>
      <c r="F140" s="963"/>
      <c r="G140" s="945"/>
      <c r="H140" s="966"/>
      <c r="I140" s="289">
        <f t="shared" si="20"/>
        <v>0</v>
      </c>
      <c r="J140" s="745"/>
      <c r="K140" s="746"/>
      <c r="L140" s="601"/>
      <c r="M140" s="746"/>
      <c r="N140" s="611"/>
      <c r="O140" s="907"/>
      <c r="P140" s="792"/>
      <c r="Q140" s="906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03"/>
      <c r="C141" s="900"/>
      <c r="D141" s="901"/>
      <c r="E141" s="913"/>
      <c r="F141" s="964"/>
      <c r="G141" s="487"/>
      <c r="H141" s="967"/>
      <c r="I141" s="289">
        <f t="shared" si="20"/>
        <v>0</v>
      </c>
      <c r="J141" s="745"/>
      <c r="K141" s="746"/>
      <c r="L141" s="601"/>
      <c r="M141" s="746"/>
      <c r="N141" s="611"/>
      <c r="O141" s="907"/>
      <c r="P141" s="792"/>
      <c r="Q141" s="906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31"/>
      <c r="C142" s="555"/>
      <c r="D142" s="580"/>
      <c r="E142" s="914"/>
      <c r="F142" s="965"/>
      <c r="G142" s="582"/>
      <c r="H142" s="968"/>
      <c r="I142" s="289">
        <f t="shared" si="20"/>
        <v>0</v>
      </c>
      <c r="J142" s="745"/>
      <c r="K142" s="746"/>
      <c r="L142" s="601"/>
      <c r="M142" s="746"/>
      <c r="N142" s="825"/>
      <c r="O142" s="905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84"/>
      <c r="C143" s="585"/>
      <c r="D143" s="580"/>
      <c r="E143" s="914"/>
      <c r="F143" s="965"/>
      <c r="G143" s="582"/>
      <c r="H143" s="968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84"/>
      <c r="C144" s="585"/>
      <c r="D144" s="580"/>
      <c r="E144" s="914"/>
      <c r="F144" s="581"/>
      <c r="G144" s="582"/>
      <c r="H144" s="968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x14ac:dyDescent="0.25">
      <c r="A145" s="101"/>
      <c r="B145" s="584"/>
      <c r="C145" s="586"/>
      <c r="D145" s="580"/>
      <c r="E145" s="767"/>
      <c r="F145" s="581"/>
      <c r="G145" s="582"/>
      <c r="H145" s="968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1109</v>
      </c>
      <c r="H184" s="564">
        <f>SUM(H3:H183)</f>
        <v>190235.63</v>
      </c>
      <c r="I184" s="800">
        <f>PIERNA!I37</f>
        <v>0</v>
      </c>
      <c r="J184" s="46"/>
      <c r="K184" s="177">
        <f>SUM(K5:K183)</f>
        <v>75791</v>
      </c>
      <c r="L184" s="687"/>
      <c r="M184" s="177">
        <f>SUM(M5:M183)</f>
        <v>211120</v>
      </c>
      <c r="N184" s="484"/>
      <c r="O184" s="626"/>
      <c r="P184" s="120"/>
      <c r="Q184" s="178">
        <f>SUM(Q5:Q183)</f>
        <v>4033534.24774</v>
      </c>
      <c r="R184" s="158"/>
      <c r="S184" s="188">
        <f>Q184+M184+K184</f>
        <v>4320445.2477400005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73" t="s">
        <v>21</v>
      </c>
      <c r="E31" s="1074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8"/>
      <c r="B1" s="1068"/>
      <c r="C1" s="1068"/>
      <c r="D1" s="1068"/>
      <c r="E1" s="1068"/>
      <c r="F1" s="1068"/>
      <c r="G1" s="1068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76"/>
      <c r="C4" s="629"/>
      <c r="D4" s="261"/>
      <c r="E4" s="259"/>
      <c r="F4" s="256"/>
      <c r="G4" s="790"/>
      <c r="H4" s="159"/>
      <c r="I4" s="641"/>
    </row>
    <row r="5" spans="1:10" ht="18.75" customHeight="1" thickBot="1" x14ac:dyDescent="0.3">
      <c r="A5" s="787"/>
      <c r="B5" s="923"/>
      <c r="C5" s="339"/>
      <c r="D5" s="261"/>
      <c r="E5" s="255"/>
      <c r="F5" s="256"/>
      <c r="G5" s="254">
        <f>F30</f>
        <v>0</v>
      </c>
      <c r="H5" s="144">
        <f>E5-G5</f>
        <v>0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73" t="s">
        <v>21</v>
      </c>
      <c r="E32" s="1074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6" t="s">
        <v>250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8"/>
    </row>
    <row r="5" spans="1:9" ht="15.75" x14ac:dyDescent="0.25">
      <c r="A5" s="76" t="s">
        <v>102</v>
      </c>
      <c r="B5" s="974" t="s">
        <v>251</v>
      </c>
      <c r="C5" s="326">
        <v>260</v>
      </c>
      <c r="D5" s="261">
        <v>44533</v>
      </c>
      <c r="E5" s="924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5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254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12"/>
      <c r="E9" s="1020"/>
      <c r="F9" s="1021">
        <f t="shared" si="0"/>
        <v>0</v>
      </c>
      <c r="G9" s="692"/>
      <c r="H9" s="1014"/>
      <c r="I9" s="275">
        <f>I8-F9</f>
        <v>99.88</v>
      </c>
    </row>
    <row r="10" spans="1:9" x14ac:dyDescent="0.25">
      <c r="B10" s="694">
        <f>B9-C10</f>
        <v>22</v>
      </c>
      <c r="C10" s="256"/>
      <c r="D10" s="1012"/>
      <c r="E10" s="1020"/>
      <c r="F10" s="1021">
        <f t="shared" si="0"/>
        <v>0</v>
      </c>
      <c r="G10" s="692"/>
      <c r="H10" s="1014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12"/>
      <c r="E11" s="1020"/>
      <c r="F11" s="1021">
        <f t="shared" si="0"/>
        <v>0</v>
      </c>
      <c r="G11" s="692"/>
      <c r="H11" s="1014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12"/>
      <c r="E12" s="1020"/>
      <c r="F12" s="1021">
        <f t="shared" si="0"/>
        <v>0</v>
      </c>
      <c r="G12" s="692"/>
      <c r="H12" s="1014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12"/>
      <c r="E13" s="1020"/>
      <c r="F13" s="1021">
        <f t="shared" si="0"/>
        <v>0</v>
      </c>
      <c r="G13" s="692"/>
      <c r="H13" s="1014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12"/>
      <c r="E14" s="1020"/>
      <c r="F14" s="1021">
        <f t="shared" si="0"/>
        <v>0</v>
      </c>
      <c r="G14" s="692"/>
      <c r="H14" s="1014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12"/>
      <c r="E15" s="1020"/>
      <c r="F15" s="1021">
        <f t="shared" si="0"/>
        <v>0</v>
      </c>
      <c r="G15" s="692"/>
      <c r="H15" s="1014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12"/>
      <c r="E16" s="1020"/>
      <c r="F16" s="1021">
        <f t="shared" si="0"/>
        <v>0</v>
      </c>
      <c r="G16" s="692"/>
      <c r="H16" s="1014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12"/>
      <c r="E17" s="1020"/>
      <c r="F17" s="1021">
        <f t="shared" si="0"/>
        <v>0</v>
      </c>
      <c r="G17" s="692"/>
      <c r="H17" s="1014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3" t="s">
        <v>21</v>
      </c>
      <c r="E28" s="1074"/>
      <c r="F28" s="147">
        <f>E4+E5-F26+E6</f>
        <v>99.88</v>
      </c>
    </row>
    <row r="29" spans="1:9" ht="15.75" thickBot="1" x14ac:dyDescent="0.3">
      <c r="A29" s="129"/>
      <c r="D29" s="876" t="s">
        <v>4</v>
      </c>
      <c r="E29" s="877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3" t="s">
        <v>21</v>
      </c>
      <c r="E32" s="1074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6" t="s">
        <v>250</v>
      </c>
      <c r="B1" s="1086"/>
      <c r="C1" s="1086"/>
      <c r="D1" s="1086"/>
      <c r="E1" s="1086"/>
      <c r="F1" s="1086"/>
      <c r="G1" s="108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70" t="s">
        <v>102</v>
      </c>
      <c r="B6" s="880" t="s">
        <v>126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70"/>
      <c r="B7" s="881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254</v>
      </c>
      <c r="H10" s="798">
        <v>185</v>
      </c>
    </row>
    <row r="11" spans="1:8" x14ac:dyDescent="0.25">
      <c r="B11" s="542">
        <f>B10-C11</f>
        <v>6</v>
      </c>
      <c r="C11" s="15"/>
      <c r="D11" s="1012">
        <v>0</v>
      </c>
      <c r="E11" s="1022"/>
      <c r="F11" s="1021">
        <f>D11</f>
        <v>0</v>
      </c>
      <c r="G11" s="692"/>
      <c r="H11" s="1014"/>
    </row>
    <row r="12" spans="1:8" x14ac:dyDescent="0.25">
      <c r="B12" s="542">
        <f t="shared" ref="B12:B27" si="0">B11-C12</f>
        <v>6</v>
      </c>
      <c r="C12" s="15"/>
      <c r="D12" s="1012">
        <v>0</v>
      </c>
      <c r="E12" s="1022"/>
      <c r="F12" s="1021">
        <f>D12</f>
        <v>0</v>
      </c>
      <c r="G12" s="692"/>
      <c r="H12" s="1014"/>
    </row>
    <row r="13" spans="1:8" x14ac:dyDescent="0.25">
      <c r="A13" s="56" t="s">
        <v>33</v>
      </c>
      <c r="B13" s="542">
        <f t="shared" si="0"/>
        <v>6</v>
      </c>
      <c r="C13" s="15"/>
      <c r="D13" s="1012">
        <v>0</v>
      </c>
      <c r="E13" s="1022"/>
      <c r="F13" s="1021">
        <f>D13</f>
        <v>0</v>
      </c>
      <c r="G13" s="692"/>
      <c r="H13" s="1014"/>
    </row>
    <row r="14" spans="1:8" x14ac:dyDescent="0.25">
      <c r="B14" s="542">
        <f t="shared" si="0"/>
        <v>6</v>
      </c>
      <c r="C14" s="15"/>
      <c r="D14" s="1012">
        <v>0</v>
      </c>
      <c r="E14" s="1022"/>
      <c r="F14" s="1021">
        <f t="shared" ref="F14:F27" si="1">D14</f>
        <v>0</v>
      </c>
      <c r="G14" s="692"/>
      <c r="H14" s="1014"/>
    </row>
    <row r="15" spans="1:8" x14ac:dyDescent="0.25">
      <c r="A15" s="19"/>
      <c r="B15" s="542">
        <f t="shared" si="0"/>
        <v>6</v>
      </c>
      <c r="C15" s="15"/>
      <c r="D15" s="1012">
        <v>0</v>
      </c>
      <c r="E15" s="1022"/>
      <c r="F15" s="1021">
        <f t="shared" si="1"/>
        <v>0</v>
      </c>
      <c r="G15" s="692"/>
      <c r="H15" s="1014"/>
    </row>
    <row r="16" spans="1:8" x14ac:dyDescent="0.25">
      <c r="B16" s="542">
        <f t="shared" si="0"/>
        <v>6</v>
      </c>
      <c r="C16" s="15"/>
      <c r="D16" s="1012">
        <v>0</v>
      </c>
      <c r="E16" s="1022"/>
      <c r="F16" s="1021">
        <f t="shared" si="1"/>
        <v>0</v>
      </c>
      <c r="G16" s="692"/>
      <c r="H16" s="1014"/>
    </row>
    <row r="17" spans="1:8" x14ac:dyDescent="0.25">
      <c r="B17" s="542">
        <f t="shared" si="0"/>
        <v>6</v>
      </c>
      <c r="C17" s="15"/>
      <c r="D17" s="1012">
        <v>0</v>
      </c>
      <c r="E17" s="1022"/>
      <c r="F17" s="1021">
        <f t="shared" si="1"/>
        <v>0</v>
      </c>
      <c r="G17" s="692"/>
      <c r="H17" s="1014"/>
    </row>
    <row r="18" spans="1:8" x14ac:dyDescent="0.25">
      <c r="B18" s="542">
        <f t="shared" si="0"/>
        <v>6</v>
      </c>
      <c r="C18" s="15"/>
      <c r="D18" s="1012">
        <v>0</v>
      </c>
      <c r="E18" s="1022"/>
      <c r="F18" s="1021">
        <f t="shared" si="1"/>
        <v>0</v>
      </c>
      <c r="G18" s="692"/>
      <c r="H18" s="1014"/>
    </row>
    <row r="19" spans="1:8" x14ac:dyDescent="0.25">
      <c r="B19" s="542">
        <f t="shared" si="0"/>
        <v>6</v>
      </c>
      <c r="C19" s="15"/>
      <c r="D19" s="1012">
        <v>0</v>
      </c>
      <c r="E19" s="1022"/>
      <c r="F19" s="1021">
        <f t="shared" si="1"/>
        <v>0</v>
      </c>
      <c r="G19" s="692"/>
      <c r="H19" s="1014"/>
    </row>
    <row r="20" spans="1:8" x14ac:dyDescent="0.25">
      <c r="B20" s="542">
        <f t="shared" si="0"/>
        <v>6</v>
      </c>
      <c r="C20" s="15"/>
      <c r="D20" s="1012">
        <v>0</v>
      </c>
      <c r="E20" s="1022"/>
      <c r="F20" s="1021">
        <f t="shared" si="1"/>
        <v>0</v>
      </c>
      <c r="G20" s="692"/>
      <c r="H20" s="1014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73" t="s">
        <v>21</v>
      </c>
      <c r="E30" s="1074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94" t="s">
        <v>260</v>
      </c>
      <c r="B1" s="1094"/>
      <c r="C1" s="1094"/>
      <c r="D1" s="1094"/>
      <c r="E1" s="1094"/>
      <c r="F1" s="1094"/>
      <c r="G1" s="1094"/>
      <c r="H1" s="1094"/>
      <c r="I1" s="1094"/>
      <c r="J1" s="1094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095" t="s">
        <v>106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096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096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5"/>
      <c r="B7" s="169"/>
      <c r="C7" s="916"/>
      <c r="D7" s="917" t="s">
        <v>164</v>
      </c>
      <c r="E7" s="918">
        <v>-108.88</v>
      </c>
      <c r="F7" s="919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142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143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144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146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147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149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150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151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141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153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154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156</v>
      </c>
      <c r="H20" s="72">
        <v>70</v>
      </c>
      <c r="I20" s="732">
        <f t="shared" si="3"/>
        <v>34024.999999999993</v>
      </c>
      <c r="J20" s="920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157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159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160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161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162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9">
        <f t="shared" si="0"/>
        <v>1061.58</v>
      </c>
      <c r="E26" s="870">
        <v>44508</v>
      </c>
      <c r="F26" s="240">
        <f t="shared" si="1"/>
        <v>1061.58</v>
      </c>
      <c r="G26" s="183" t="s">
        <v>172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9">
        <f t="shared" si="0"/>
        <v>979.92</v>
      </c>
      <c r="E27" s="870">
        <v>44511</v>
      </c>
      <c r="F27" s="240">
        <f t="shared" si="1"/>
        <v>979.92</v>
      </c>
      <c r="G27" s="183" t="s">
        <v>178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9">
        <f t="shared" si="0"/>
        <v>544.4</v>
      </c>
      <c r="E28" s="870">
        <v>44513</v>
      </c>
      <c r="F28" s="240">
        <f t="shared" si="1"/>
        <v>544.4</v>
      </c>
      <c r="G28" s="183" t="s">
        <v>174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9">
        <f t="shared" si="0"/>
        <v>408.29999999999995</v>
      </c>
      <c r="E29" s="870">
        <v>44513</v>
      </c>
      <c r="F29" s="240">
        <f t="shared" si="1"/>
        <v>408.29999999999995</v>
      </c>
      <c r="G29" s="448" t="s">
        <v>186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9">
        <f t="shared" si="0"/>
        <v>762.16</v>
      </c>
      <c r="E30" s="870">
        <v>44513</v>
      </c>
      <c r="F30" s="240">
        <f t="shared" si="1"/>
        <v>762.16</v>
      </c>
      <c r="G30" s="448" t="s">
        <v>181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9">
        <f t="shared" si="0"/>
        <v>762.16</v>
      </c>
      <c r="E31" s="870">
        <v>44516</v>
      </c>
      <c r="F31" s="240">
        <f t="shared" si="1"/>
        <v>762.16</v>
      </c>
      <c r="G31" s="448" t="s">
        <v>188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9">
        <f t="shared" si="0"/>
        <v>272.2</v>
      </c>
      <c r="E32" s="870">
        <v>44516</v>
      </c>
      <c r="F32" s="240">
        <f t="shared" si="1"/>
        <v>272.2</v>
      </c>
      <c r="G32" s="448" t="s">
        <v>193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9">
        <f t="shared" si="0"/>
        <v>190.54</v>
      </c>
      <c r="E33" s="870">
        <v>44517</v>
      </c>
      <c r="F33" s="240">
        <f t="shared" si="1"/>
        <v>190.54</v>
      </c>
      <c r="G33" s="448" t="s">
        <v>184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9">
        <f t="shared" si="0"/>
        <v>762.16</v>
      </c>
      <c r="E34" s="870">
        <v>44517</v>
      </c>
      <c r="F34" s="240">
        <f t="shared" si="1"/>
        <v>762.16</v>
      </c>
      <c r="G34" s="183" t="s">
        <v>195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9">
        <f t="shared" si="0"/>
        <v>653.28</v>
      </c>
      <c r="E35" s="870">
        <v>44518</v>
      </c>
      <c r="F35" s="240">
        <f t="shared" si="1"/>
        <v>653.28</v>
      </c>
      <c r="G35" s="183" t="s">
        <v>197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9">
        <f t="shared" si="0"/>
        <v>190.54</v>
      </c>
      <c r="E36" s="870">
        <v>44519</v>
      </c>
      <c r="F36" s="240">
        <f t="shared" si="1"/>
        <v>190.54</v>
      </c>
      <c r="G36" s="183" t="s">
        <v>199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201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202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216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217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220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224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229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238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243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244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246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249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12">
        <f t="shared" si="1"/>
        <v>0</v>
      </c>
      <c r="G70" s="692"/>
      <c r="H70" s="1014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12">
        <f t="shared" si="1"/>
        <v>0</v>
      </c>
      <c r="G71" s="692"/>
      <c r="H71" s="1014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12">
        <f t="shared" si="1"/>
        <v>0</v>
      </c>
      <c r="G72" s="692"/>
      <c r="H72" s="1014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12">
        <f t="shared" ref="F73:F93" si="7">D73</f>
        <v>0</v>
      </c>
      <c r="G73" s="692"/>
      <c r="H73" s="1014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12">
        <f t="shared" si="7"/>
        <v>0</v>
      </c>
      <c r="G74" s="692"/>
      <c r="H74" s="1014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12">
        <f t="shared" si="7"/>
        <v>0</v>
      </c>
      <c r="G75" s="692"/>
      <c r="H75" s="1014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80" t="s">
        <v>11</v>
      </c>
      <c r="D99" s="1081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2" t="s">
        <v>259</v>
      </c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70" t="s">
        <v>68</v>
      </c>
      <c r="B5" s="508" t="s">
        <v>122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70"/>
      <c r="B6" s="509" t="s">
        <v>123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1">
        <v>44522</v>
      </c>
      <c r="F9" s="277">
        <f t="shared" ref="F9:F54" si="0">D9</f>
        <v>139.72</v>
      </c>
      <c r="G9" s="278" t="s">
        <v>212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1">
        <v>44524</v>
      </c>
      <c r="F10" s="277">
        <f t="shared" si="0"/>
        <v>15.34</v>
      </c>
      <c r="G10" s="278" t="s">
        <v>215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1">
        <v>44526</v>
      </c>
      <c r="F11" s="277">
        <f t="shared" si="0"/>
        <v>23.04</v>
      </c>
      <c r="G11" s="278" t="s">
        <v>223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1">
        <v>44526</v>
      </c>
      <c r="F12" s="277">
        <f t="shared" si="0"/>
        <v>113.48</v>
      </c>
      <c r="G12" s="278" t="s">
        <v>227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1">
        <v>44527</v>
      </c>
      <c r="F13" s="277">
        <f t="shared" si="0"/>
        <v>34.380000000000003</v>
      </c>
      <c r="G13" s="278" t="s">
        <v>231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12"/>
      <c r="E14" s="1023"/>
      <c r="F14" s="1012">
        <f t="shared" si="0"/>
        <v>0</v>
      </c>
      <c r="G14" s="692"/>
      <c r="H14" s="1014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12"/>
      <c r="E15" s="1023"/>
      <c r="F15" s="1012">
        <f t="shared" si="0"/>
        <v>0</v>
      </c>
      <c r="G15" s="692"/>
      <c r="H15" s="1014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12"/>
      <c r="E16" s="1023"/>
      <c r="F16" s="1012">
        <f t="shared" si="0"/>
        <v>0</v>
      </c>
      <c r="G16" s="692"/>
      <c r="H16" s="1014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12"/>
      <c r="E17" s="1023"/>
      <c r="F17" s="1012">
        <f t="shared" si="0"/>
        <v>0</v>
      </c>
      <c r="G17" s="692"/>
      <c r="H17" s="1014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12"/>
      <c r="E18" s="1023"/>
      <c r="F18" s="1012">
        <f t="shared" si="0"/>
        <v>0</v>
      </c>
      <c r="G18" s="692"/>
      <c r="H18" s="1014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12"/>
      <c r="E19" s="1023"/>
      <c r="F19" s="1012">
        <f t="shared" si="0"/>
        <v>0</v>
      </c>
      <c r="G19" s="692"/>
      <c r="H19" s="1014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12"/>
      <c r="E20" s="1023"/>
      <c r="F20" s="1012">
        <f t="shared" si="0"/>
        <v>0</v>
      </c>
      <c r="G20" s="692"/>
      <c r="H20" s="1014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12"/>
      <c r="E21" s="1023"/>
      <c r="F21" s="1012">
        <f t="shared" si="0"/>
        <v>0</v>
      </c>
      <c r="G21" s="692"/>
      <c r="H21" s="1014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12"/>
      <c r="E22" s="1023"/>
      <c r="F22" s="1012">
        <f t="shared" si="0"/>
        <v>0</v>
      </c>
      <c r="G22" s="692"/>
      <c r="H22" s="1014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12"/>
      <c r="E23" s="1023"/>
      <c r="F23" s="1012">
        <f t="shared" si="0"/>
        <v>0</v>
      </c>
      <c r="G23" s="692"/>
      <c r="H23" s="1014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12"/>
      <c r="E24" s="1023"/>
      <c r="F24" s="1012">
        <f t="shared" si="0"/>
        <v>0</v>
      </c>
      <c r="G24" s="692"/>
      <c r="H24" s="1014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12"/>
      <c r="E25" s="1023"/>
      <c r="F25" s="1012">
        <f t="shared" ref="F25:F32" si="3">D25</f>
        <v>0</v>
      </c>
      <c r="G25" s="692"/>
      <c r="H25" s="1014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12"/>
      <c r="E26" s="1023"/>
      <c r="F26" s="1012">
        <f t="shared" si="3"/>
        <v>0</v>
      </c>
      <c r="G26" s="692"/>
      <c r="H26" s="1014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12"/>
      <c r="E27" s="1023"/>
      <c r="F27" s="1012">
        <f t="shared" si="3"/>
        <v>0</v>
      </c>
      <c r="G27" s="692"/>
      <c r="H27" s="1014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12"/>
      <c r="E28" s="1023"/>
      <c r="F28" s="1012">
        <f t="shared" si="3"/>
        <v>0</v>
      </c>
      <c r="G28" s="692"/>
      <c r="H28" s="1014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12"/>
      <c r="E29" s="1023"/>
      <c r="F29" s="1012">
        <f t="shared" si="3"/>
        <v>0</v>
      </c>
      <c r="G29" s="692"/>
      <c r="H29" s="1014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12"/>
      <c r="E30" s="1023"/>
      <c r="F30" s="1012">
        <f t="shared" si="3"/>
        <v>0</v>
      </c>
      <c r="G30" s="692"/>
      <c r="H30" s="1014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1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1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1"/>
      <c r="F33" s="277">
        <f t="shared" si="0"/>
        <v>0</v>
      </c>
      <c r="G33" s="278"/>
      <c r="H33" s="279"/>
      <c r="I33" s="866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1"/>
      <c r="F34" s="277">
        <f t="shared" si="0"/>
        <v>0</v>
      </c>
      <c r="G34" s="278"/>
      <c r="H34" s="279"/>
      <c r="I34" s="866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1"/>
      <c r="F35" s="277">
        <f t="shared" si="0"/>
        <v>0</v>
      </c>
      <c r="G35" s="278"/>
      <c r="H35" s="279"/>
      <c r="I35" s="866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1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1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1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1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1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1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1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1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80" t="s">
        <v>11</v>
      </c>
      <c r="D60" s="1081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70"/>
      <c r="B5" s="508" t="s">
        <v>107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70"/>
      <c r="B6" s="509" t="s">
        <v>108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1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1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1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0" t="s">
        <v>11</v>
      </c>
      <c r="D60" s="1081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6" t="s">
        <v>250</v>
      </c>
      <c r="B1" s="1086"/>
      <c r="C1" s="1086"/>
      <c r="D1" s="1086"/>
      <c r="E1" s="1086"/>
      <c r="F1" s="1086"/>
      <c r="G1" s="108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097" t="s">
        <v>267</v>
      </c>
      <c r="B5" s="1099" t="s">
        <v>266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098"/>
      <c r="B6" s="1100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01" t="s">
        <v>11</v>
      </c>
      <c r="D56" s="1102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8"/>
      <c r="B1" s="1068"/>
      <c r="C1" s="1068"/>
      <c r="D1" s="1068"/>
      <c r="E1" s="1068"/>
      <c r="F1" s="1068"/>
      <c r="G1" s="106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03" t="s">
        <v>105</v>
      </c>
      <c r="C4" s="495"/>
      <c r="D4" s="275"/>
      <c r="E4" s="359"/>
      <c r="F4" s="329"/>
      <c r="G4" s="253"/>
    </row>
    <row r="5" spans="1:10" ht="15" customHeight="1" x14ac:dyDescent="0.25">
      <c r="A5" s="1097"/>
      <c r="B5" s="1104"/>
      <c r="C5" s="570"/>
      <c r="D5" s="327"/>
      <c r="E5" s="328"/>
      <c r="F5" s="329"/>
      <c r="G5" s="318">
        <f>F52</f>
        <v>0</v>
      </c>
      <c r="H5" s="59">
        <f>E4+E5+E6-G5</f>
        <v>0</v>
      </c>
    </row>
    <row r="6" spans="1:10" ht="16.5" thickBot="1" x14ac:dyDescent="0.3">
      <c r="A6" s="1098"/>
      <c r="B6" s="1105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0</v>
      </c>
      <c r="J8" s="314">
        <f>F4+F5+F6-C8</f>
        <v>0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0</v>
      </c>
      <c r="J9" s="314">
        <f>J8-C9</f>
        <v>0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0</v>
      </c>
      <c r="J10" s="314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0</v>
      </c>
      <c r="J11" s="314">
        <f t="shared" si="2"/>
        <v>0</v>
      </c>
    </row>
    <row r="12" spans="1:10" x14ac:dyDescent="0.25">
      <c r="A12" s="74"/>
      <c r="B12" s="84"/>
      <c r="C12" s="15"/>
      <c r="D12" s="575">
        <v>0</v>
      </c>
      <c r="E12" s="926"/>
      <c r="F12" s="456">
        <f t="shared" si="0"/>
        <v>0</v>
      </c>
      <c r="G12" s="448"/>
      <c r="H12" s="449"/>
      <c r="I12" s="313">
        <f t="shared" si="1"/>
        <v>0</v>
      </c>
      <c r="J12" s="314">
        <f t="shared" si="2"/>
        <v>0</v>
      </c>
    </row>
    <row r="13" spans="1:10" x14ac:dyDescent="0.25">
      <c r="A13" s="74"/>
      <c r="B13" s="84"/>
      <c r="C13" s="15"/>
      <c r="D13" s="575">
        <v>0</v>
      </c>
      <c r="E13" s="926"/>
      <c r="F13" s="456">
        <f t="shared" si="0"/>
        <v>0</v>
      </c>
      <c r="G13" s="448"/>
      <c r="H13" s="449"/>
      <c r="I13" s="313">
        <f t="shared" si="1"/>
        <v>0</v>
      </c>
      <c r="J13" s="314">
        <f t="shared" si="2"/>
        <v>0</v>
      </c>
    </row>
    <row r="14" spans="1:10" x14ac:dyDescent="0.25">
      <c r="B14" s="84"/>
      <c r="C14" s="276"/>
      <c r="D14" s="575">
        <v>0</v>
      </c>
      <c r="E14" s="927"/>
      <c r="F14" s="456">
        <f t="shared" si="0"/>
        <v>0</v>
      </c>
      <c r="G14" s="448"/>
      <c r="H14" s="449"/>
      <c r="I14" s="313">
        <f t="shared" si="1"/>
        <v>0</v>
      </c>
      <c r="J14" s="314">
        <f t="shared" si="2"/>
        <v>0</v>
      </c>
    </row>
    <row r="15" spans="1:10" x14ac:dyDescent="0.25">
      <c r="B15" s="84"/>
      <c r="C15" s="15"/>
      <c r="D15" s="575">
        <v>0</v>
      </c>
      <c r="E15" s="928"/>
      <c r="F15" s="456">
        <f t="shared" si="0"/>
        <v>0</v>
      </c>
      <c r="G15" s="448"/>
      <c r="H15" s="449"/>
      <c r="I15" s="313">
        <f t="shared" si="1"/>
        <v>0</v>
      </c>
      <c r="J15" s="314">
        <f t="shared" si="2"/>
        <v>0</v>
      </c>
    </row>
    <row r="16" spans="1:10" x14ac:dyDescent="0.25">
      <c r="A16" s="82"/>
      <c r="B16" s="84"/>
      <c r="C16" s="15"/>
      <c r="D16" s="575">
        <f t="shared" ref="D16:D53" si="3">C16*B16</f>
        <v>0</v>
      </c>
      <c r="E16" s="928"/>
      <c r="F16" s="456">
        <f t="shared" si="0"/>
        <v>0</v>
      </c>
      <c r="G16" s="448"/>
      <c r="H16" s="449"/>
      <c r="I16" s="313">
        <f t="shared" si="1"/>
        <v>0</v>
      </c>
      <c r="J16" s="314">
        <f t="shared" si="2"/>
        <v>0</v>
      </c>
    </row>
    <row r="17" spans="1:10" x14ac:dyDescent="0.25">
      <c r="A17" s="84"/>
      <c r="B17" s="84"/>
      <c r="C17" s="15"/>
      <c r="D17" s="575">
        <f t="shared" si="3"/>
        <v>0</v>
      </c>
      <c r="E17" s="928"/>
      <c r="F17" s="456">
        <f t="shared" si="0"/>
        <v>0</v>
      </c>
      <c r="G17" s="448"/>
      <c r="H17" s="449"/>
      <c r="I17" s="313">
        <f t="shared" si="1"/>
        <v>0</v>
      </c>
      <c r="J17" s="314">
        <f t="shared" si="2"/>
        <v>0</v>
      </c>
    </row>
    <row r="18" spans="1:10" x14ac:dyDescent="0.25">
      <c r="A18" s="2"/>
      <c r="B18" s="84"/>
      <c r="C18" s="15"/>
      <c r="D18" s="575">
        <f t="shared" si="3"/>
        <v>0</v>
      </c>
      <c r="E18" s="929"/>
      <c r="F18" s="456">
        <f t="shared" si="0"/>
        <v>0</v>
      </c>
      <c r="G18" s="448"/>
      <c r="H18" s="449"/>
      <c r="I18" s="313">
        <f t="shared" si="1"/>
        <v>0</v>
      </c>
      <c r="J18" s="314">
        <f t="shared" si="2"/>
        <v>0</v>
      </c>
    </row>
    <row r="19" spans="1:10" x14ac:dyDescent="0.25">
      <c r="A19" s="2"/>
      <c r="B19" s="84"/>
      <c r="C19" s="15"/>
      <c r="D19" s="575">
        <f t="shared" si="3"/>
        <v>0</v>
      </c>
      <c r="E19" s="929"/>
      <c r="F19" s="456">
        <f t="shared" si="0"/>
        <v>0</v>
      </c>
      <c r="G19" s="448"/>
      <c r="H19" s="449"/>
      <c r="I19" s="313">
        <f t="shared" si="1"/>
        <v>0</v>
      </c>
      <c r="J19" s="314">
        <f t="shared" si="2"/>
        <v>0</v>
      </c>
    </row>
    <row r="20" spans="1:10" x14ac:dyDescent="0.25">
      <c r="A20" s="2"/>
      <c r="B20" s="84"/>
      <c r="C20" s="15"/>
      <c r="D20" s="575">
        <f t="shared" si="3"/>
        <v>0</v>
      </c>
      <c r="E20" s="927"/>
      <c r="F20" s="456">
        <f t="shared" si="0"/>
        <v>0</v>
      </c>
      <c r="G20" s="448"/>
      <c r="H20" s="449"/>
      <c r="I20" s="313">
        <f>I19-F20</f>
        <v>0</v>
      </c>
      <c r="J20" s="314">
        <f t="shared" si="2"/>
        <v>0</v>
      </c>
    </row>
    <row r="21" spans="1:10" x14ac:dyDescent="0.25">
      <c r="A21" s="2"/>
      <c r="B21" s="84"/>
      <c r="C21" s="15"/>
      <c r="D21" s="575">
        <f t="shared" si="3"/>
        <v>0</v>
      </c>
      <c r="E21" s="927"/>
      <c r="F21" s="456">
        <f t="shared" si="0"/>
        <v>0</v>
      </c>
      <c r="G21" s="448"/>
      <c r="H21" s="449"/>
      <c r="I21" s="313">
        <f t="shared" ref="I21:I50" si="4">I20-F21</f>
        <v>0</v>
      </c>
      <c r="J21" s="314">
        <f t="shared" si="2"/>
        <v>0</v>
      </c>
    </row>
    <row r="22" spans="1:10" x14ac:dyDescent="0.25">
      <c r="A22" s="2"/>
      <c r="B22" s="84"/>
      <c r="C22" s="15"/>
      <c r="D22" s="575">
        <f t="shared" si="3"/>
        <v>0</v>
      </c>
      <c r="E22" s="927"/>
      <c r="F22" s="456">
        <f t="shared" si="0"/>
        <v>0</v>
      </c>
      <c r="G22" s="448"/>
      <c r="H22" s="449"/>
      <c r="I22" s="313">
        <f t="shared" si="4"/>
        <v>0</v>
      </c>
      <c r="J22" s="314">
        <f t="shared" si="2"/>
        <v>0</v>
      </c>
    </row>
    <row r="23" spans="1:10" x14ac:dyDescent="0.25">
      <c r="A23" s="2"/>
      <c r="B23" s="84"/>
      <c r="C23" s="15"/>
      <c r="D23" s="575">
        <f t="shared" si="3"/>
        <v>0</v>
      </c>
      <c r="E23" s="927"/>
      <c r="F23" s="456">
        <f t="shared" si="0"/>
        <v>0</v>
      </c>
      <c r="G23" s="448"/>
      <c r="H23" s="449"/>
      <c r="I23" s="313">
        <f t="shared" si="4"/>
        <v>0</v>
      </c>
      <c r="J23" s="314">
        <f t="shared" si="2"/>
        <v>0</v>
      </c>
    </row>
    <row r="24" spans="1:10" x14ac:dyDescent="0.25">
      <c r="A24" s="2"/>
      <c r="B24" s="84"/>
      <c r="C24" s="15"/>
      <c r="D24" s="575">
        <f t="shared" si="3"/>
        <v>0</v>
      </c>
      <c r="E24" s="930"/>
      <c r="F24" s="456">
        <f t="shared" si="0"/>
        <v>0</v>
      </c>
      <c r="G24" s="448"/>
      <c r="H24" s="449"/>
      <c r="I24" s="313">
        <f t="shared" si="4"/>
        <v>0</v>
      </c>
      <c r="J24" s="314">
        <f t="shared" si="2"/>
        <v>0</v>
      </c>
    </row>
    <row r="25" spans="1:10" x14ac:dyDescent="0.25">
      <c r="A25" s="2"/>
      <c r="B25" s="84"/>
      <c r="C25" s="15"/>
      <c r="D25" s="575">
        <f t="shared" si="3"/>
        <v>0</v>
      </c>
      <c r="E25" s="931"/>
      <c r="F25" s="240">
        <f t="shared" si="0"/>
        <v>0</v>
      </c>
      <c r="G25" s="448"/>
      <c r="H25" s="449"/>
      <c r="I25" s="313">
        <f t="shared" si="4"/>
        <v>0</v>
      </c>
      <c r="J25" s="314">
        <f t="shared" si="2"/>
        <v>0</v>
      </c>
    </row>
    <row r="26" spans="1:10" x14ac:dyDescent="0.25">
      <c r="A26" s="2"/>
      <c r="B26" s="84"/>
      <c r="C26" s="15"/>
      <c r="D26" s="575">
        <f t="shared" si="3"/>
        <v>0</v>
      </c>
      <c r="E26" s="931"/>
      <c r="F26" s="240">
        <f t="shared" si="0"/>
        <v>0</v>
      </c>
      <c r="G26" s="448"/>
      <c r="H26" s="449"/>
      <c r="I26" s="313">
        <f t="shared" si="4"/>
        <v>0</v>
      </c>
      <c r="J26" s="314">
        <f t="shared" si="2"/>
        <v>0</v>
      </c>
    </row>
    <row r="27" spans="1:10" x14ac:dyDescent="0.25">
      <c r="A27" s="197"/>
      <c r="B27" s="84"/>
      <c r="C27" s="15"/>
      <c r="D27" s="575">
        <f t="shared" si="3"/>
        <v>0</v>
      </c>
      <c r="E27" s="931"/>
      <c r="F27" s="240">
        <f t="shared" si="0"/>
        <v>0</v>
      </c>
      <c r="G27" s="448"/>
      <c r="H27" s="449"/>
      <c r="I27" s="313">
        <f t="shared" si="4"/>
        <v>0</v>
      </c>
      <c r="J27" s="314">
        <f t="shared" si="2"/>
        <v>0</v>
      </c>
    </row>
    <row r="28" spans="1:10" x14ac:dyDescent="0.25">
      <c r="A28" s="197"/>
      <c r="B28" s="84"/>
      <c r="C28" s="15"/>
      <c r="D28" s="575">
        <f t="shared" si="3"/>
        <v>0</v>
      </c>
      <c r="E28" s="926"/>
      <c r="F28" s="240">
        <f t="shared" si="0"/>
        <v>0</v>
      </c>
      <c r="G28" s="448"/>
      <c r="H28" s="449"/>
      <c r="I28" s="313">
        <f t="shared" si="4"/>
        <v>0</v>
      </c>
      <c r="J28" s="314">
        <f t="shared" si="2"/>
        <v>0</v>
      </c>
    </row>
    <row r="29" spans="1:10" x14ac:dyDescent="0.25">
      <c r="A29" s="197"/>
      <c r="B29" s="84"/>
      <c r="C29" s="15"/>
      <c r="D29" s="575">
        <f t="shared" si="3"/>
        <v>0</v>
      </c>
      <c r="E29" s="926"/>
      <c r="F29" s="240">
        <f t="shared" si="0"/>
        <v>0</v>
      </c>
      <c r="G29" s="448"/>
      <c r="H29" s="449"/>
      <c r="I29" s="313">
        <f t="shared" si="4"/>
        <v>0</v>
      </c>
      <c r="J29" s="314">
        <f t="shared" si="2"/>
        <v>0</v>
      </c>
    </row>
    <row r="30" spans="1:10" x14ac:dyDescent="0.25">
      <c r="A30" s="197"/>
      <c r="B30" s="84"/>
      <c r="C30" s="15"/>
      <c r="D30" s="575">
        <f t="shared" si="3"/>
        <v>0</v>
      </c>
      <c r="E30" s="926"/>
      <c r="F30" s="240">
        <f t="shared" si="0"/>
        <v>0</v>
      </c>
      <c r="G30" s="448"/>
      <c r="H30" s="449"/>
      <c r="I30" s="313">
        <f t="shared" si="4"/>
        <v>0</v>
      </c>
      <c r="J30" s="314">
        <f t="shared" si="2"/>
        <v>0</v>
      </c>
    </row>
    <row r="31" spans="1:10" x14ac:dyDescent="0.25">
      <c r="A31" s="197"/>
      <c r="B31" s="84"/>
      <c r="C31" s="15"/>
      <c r="D31" s="575">
        <f t="shared" si="3"/>
        <v>0</v>
      </c>
      <c r="E31" s="926"/>
      <c r="F31" s="240">
        <f t="shared" si="0"/>
        <v>0</v>
      </c>
      <c r="G31" s="448"/>
      <c r="H31" s="449"/>
      <c r="I31" s="313">
        <f t="shared" si="4"/>
        <v>0</v>
      </c>
      <c r="J31" s="314">
        <f t="shared" si="2"/>
        <v>0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0</v>
      </c>
      <c r="J32" s="314">
        <f t="shared" si="2"/>
        <v>0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0</v>
      </c>
      <c r="J35" s="314">
        <f t="shared" si="2"/>
        <v>0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0</v>
      </c>
      <c r="J36" s="314">
        <f t="shared" si="2"/>
        <v>0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0</v>
      </c>
      <c r="J37" s="314">
        <f t="shared" si="2"/>
        <v>0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0</v>
      </c>
      <c r="J38" s="314">
        <f t="shared" si="2"/>
        <v>0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0</v>
      </c>
      <c r="J39" s="314">
        <f t="shared" si="2"/>
        <v>0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0</v>
      </c>
      <c r="J40" s="314">
        <f t="shared" si="2"/>
        <v>0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1" t="s">
        <v>11</v>
      </c>
      <c r="D55" s="1102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CJ1" zoomScaleNormal="100" workbookViewId="0">
      <selection activeCell="CM7" sqref="CM7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71" t="s">
        <v>256</v>
      </c>
      <c r="L1" s="1071"/>
      <c r="M1" s="1071"/>
      <c r="N1" s="1071"/>
      <c r="O1" s="1071"/>
      <c r="P1" s="1071"/>
      <c r="Q1" s="1071"/>
      <c r="R1" s="379">
        <f>I1+1</f>
        <v>1</v>
      </c>
      <c r="S1" s="379"/>
      <c r="U1" s="1068" t="str">
        <f>K1</f>
        <v>ENTRADAS DEL MES DE   DICIEMBRE      2021</v>
      </c>
      <c r="V1" s="1068"/>
      <c r="W1" s="1068"/>
      <c r="X1" s="1068"/>
      <c r="Y1" s="1068"/>
      <c r="Z1" s="1068"/>
      <c r="AA1" s="1068"/>
      <c r="AB1" s="379">
        <f>R1+1</f>
        <v>2</v>
      </c>
      <c r="AC1" s="636"/>
      <c r="AE1" s="1068" t="str">
        <f>U1</f>
        <v>ENTRADAS DEL MES DE   DICIEMBRE      2021</v>
      </c>
      <c r="AF1" s="1068"/>
      <c r="AG1" s="1068"/>
      <c r="AH1" s="1068"/>
      <c r="AI1" s="1068"/>
      <c r="AJ1" s="1068"/>
      <c r="AK1" s="1068"/>
      <c r="AL1" s="379">
        <f>AB1+1</f>
        <v>3</v>
      </c>
      <c r="AM1" s="379"/>
      <c r="AO1" s="1068" t="str">
        <f>AE1</f>
        <v>ENTRADAS DEL MES DE   DICIEMBRE      2021</v>
      </c>
      <c r="AP1" s="1068"/>
      <c r="AQ1" s="1068"/>
      <c r="AR1" s="1068"/>
      <c r="AS1" s="1068"/>
      <c r="AT1" s="1068"/>
      <c r="AU1" s="1068"/>
      <c r="AV1" s="379">
        <f>AL1+1</f>
        <v>4</v>
      </c>
      <c r="AW1" s="636"/>
      <c r="AY1" s="1068" t="str">
        <f>AO1</f>
        <v>ENTRADAS DEL MES DE   DICIEMBRE      2021</v>
      </c>
      <c r="AZ1" s="1068"/>
      <c r="BA1" s="1068"/>
      <c r="BB1" s="1068"/>
      <c r="BC1" s="1068"/>
      <c r="BD1" s="1068"/>
      <c r="BE1" s="1068"/>
      <c r="BF1" s="379">
        <f>AV1+1</f>
        <v>5</v>
      </c>
      <c r="BG1" s="677"/>
      <c r="BI1" s="1068" t="str">
        <f>AY1</f>
        <v>ENTRADAS DEL MES DE   DICIEMBRE      2021</v>
      </c>
      <c r="BJ1" s="1068"/>
      <c r="BK1" s="1068"/>
      <c r="BL1" s="1068"/>
      <c r="BM1" s="1068"/>
      <c r="BN1" s="1068"/>
      <c r="BO1" s="1068"/>
      <c r="BP1" s="379">
        <f>BF1+1</f>
        <v>6</v>
      </c>
      <c r="BQ1" s="636"/>
      <c r="BS1" s="1068" t="str">
        <f>BI1</f>
        <v>ENTRADAS DEL MES DE   DICIEMBRE      2021</v>
      </c>
      <c r="BT1" s="1068"/>
      <c r="BU1" s="1068"/>
      <c r="BV1" s="1068"/>
      <c r="BW1" s="1068"/>
      <c r="BX1" s="1068"/>
      <c r="BY1" s="1068"/>
      <c r="BZ1" s="379">
        <f>BP1+1</f>
        <v>7</v>
      </c>
      <c r="CC1" s="1068" t="str">
        <f>BS1</f>
        <v>ENTRADAS DEL MES DE   DICIEMBRE      2021</v>
      </c>
      <c r="CD1" s="1068"/>
      <c r="CE1" s="1068"/>
      <c r="CF1" s="1068"/>
      <c r="CG1" s="1068"/>
      <c r="CH1" s="1068"/>
      <c r="CI1" s="1068"/>
      <c r="CJ1" s="379">
        <f>BZ1+1</f>
        <v>8</v>
      </c>
      <c r="CM1" s="1068" t="str">
        <f>CC1</f>
        <v>ENTRADAS DEL MES DE   DICIEMBRE      2021</v>
      </c>
      <c r="CN1" s="1068"/>
      <c r="CO1" s="1068"/>
      <c r="CP1" s="1068"/>
      <c r="CQ1" s="1068"/>
      <c r="CR1" s="1068"/>
      <c r="CS1" s="1068"/>
      <c r="CT1" s="379">
        <f>CJ1+1</f>
        <v>9</v>
      </c>
      <c r="CU1" s="636"/>
      <c r="CW1" s="1068" t="str">
        <f>CM1</f>
        <v>ENTRADAS DEL MES DE   DICIEMBRE      2021</v>
      </c>
      <c r="CX1" s="1068"/>
      <c r="CY1" s="1068"/>
      <c r="CZ1" s="1068"/>
      <c r="DA1" s="1068"/>
      <c r="DB1" s="1068"/>
      <c r="DC1" s="1068"/>
      <c r="DD1" s="379">
        <f>CT1+1</f>
        <v>10</v>
      </c>
      <c r="DE1" s="636"/>
      <c r="DG1" s="1068" t="str">
        <f>CW1</f>
        <v>ENTRADAS DEL MES DE   DICIEMBRE      2021</v>
      </c>
      <c r="DH1" s="1068"/>
      <c r="DI1" s="1068"/>
      <c r="DJ1" s="1068"/>
      <c r="DK1" s="1068"/>
      <c r="DL1" s="1068"/>
      <c r="DM1" s="1068"/>
      <c r="DN1" s="379">
        <f>DD1+1</f>
        <v>11</v>
      </c>
      <c r="DO1" s="636"/>
      <c r="DQ1" s="1068" t="str">
        <f>DG1</f>
        <v>ENTRADAS DEL MES DE   DICIEMBRE      2021</v>
      </c>
      <c r="DR1" s="1068"/>
      <c r="DS1" s="1068"/>
      <c r="DT1" s="1068"/>
      <c r="DU1" s="1068"/>
      <c r="DV1" s="1068"/>
      <c r="DW1" s="1068"/>
      <c r="DX1" s="379">
        <f>DN1+1</f>
        <v>12</v>
      </c>
      <c r="EA1" s="1068" t="str">
        <f>DQ1</f>
        <v>ENTRADAS DEL MES DE   DICIEMBRE      2021</v>
      </c>
      <c r="EB1" s="1068"/>
      <c r="EC1" s="1068"/>
      <c r="ED1" s="1068"/>
      <c r="EE1" s="1068"/>
      <c r="EF1" s="1068"/>
      <c r="EG1" s="1068"/>
      <c r="EH1" s="379">
        <f>DX1+1</f>
        <v>13</v>
      </c>
      <c r="EI1" s="636"/>
      <c r="EK1" s="1068" t="str">
        <f>EA1</f>
        <v>ENTRADAS DEL MES DE   DICIEMBRE      2021</v>
      </c>
      <c r="EL1" s="1068"/>
      <c r="EM1" s="1068"/>
      <c r="EN1" s="1068"/>
      <c r="EO1" s="1068"/>
      <c r="EP1" s="1068"/>
      <c r="EQ1" s="1068"/>
      <c r="ER1" s="379">
        <f>EH1+1</f>
        <v>14</v>
      </c>
      <c r="ES1" s="636"/>
      <c r="EU1" s="1068" t="str">
        <f>EK1</f>
        <v>ENTRADAS DEL MES DE   DICIEMBRE      2021</v>
      </c>
      <c r="EV1" s="1068"/>
      <c r="EW1" s="1068"/>
      <c r="EX1" s="1068"/>
      <c r="EY1" s="1068"/>
      <c r="EZ1" s="1068"/>
      <c r="FA1" s="1068"/>
      <c r="FB1" s="379">
        <f>ER1+1</f>
        <v>15</v>
      </c>
      <c r="FC1" s="636"/>
      <c r="FE1" s="1068" t="str">
        <f>EU1</f>
        <v>ENTRADAS DEL MES DE   DICIEMBRE      2021</v>
      </c>
      <c r="FF1" s="1068"/>
      <c r="FG1" s="1068"/>
      <c r="FH1" s="1068"/>
      <c r="FI1" s="1068"/>
      <c r="FJ1" s="1068"/>
      <c r="FK1" s="1068"/>
      <c r="FL1" s="379">
        <f>FB1+1</f>
        <v>16</v>
      </c>
      <c r="FM1" s="636"/>
      <c r="FO1" s="1068" t="str">
        <f>FE1</f>
        <v>ENTRADAS DEL MES DE   DICIEMBRE      2021</v>
      </c>
      <c r="FP1" s="1068"/>
      <c r="FQ1" s="1068"/>
      <c r="FR1" s="1068"/>
      <c r="FS1" s="1068"/>
      <c r="FT1" s="1068"/>
      <c r="FU1" s="1068"/>
      <c r="FV1" s="379">
        <f>FL1+1</f>
        <v>17</v>
      </c>
      <c r="FW1" s="636"/>
      <c r="FY1" s="1068" t="str">
        <f>FO1</f>
        <v>ENTRADAS DEL MES DE   DICIEMBRE      2021</v>
      </c>
      <c r="FZ1" s="1068"/>
      <c r="GA1" s="1068"/>
      <c r="GB1" s="1068"/>
      <c r="GC1" s="1068"/>
      <c r="GD1" s="1068"/>
      <c r="GE1" s="1068"/>
      <c r="GF1" s="379">
        <f>FV1+1</f>
        <v>18</v>
      </c>
      <c r="GG1" s="636"/>
      <c r="GH1" s="76" t="s">
        <v>37</v>
      </c>
      <c r="GI1" s="1068" t="str">
        <f>FY1</f>
        <v>ENTRADAS DEL MES DE   DICIEMBRE      2021</v>
      </c>
      <c r="GJ1" s="1068"/>
      <c r="GK1" s="1068"/>
      <c r="GL1" s="1068"/>
      <c r="GM1" s="1068"/>
      <c r="GN1" s="1068"/>
      <c r="GO1" s="1068"/>
      <c r="GP1" s="379">
        <f>GF1+1</f>
        <v>19</v>
      </c>
      <c r="GQ1" s="636"/>
      <c r="GS1" s="1068" t="str">
        <f>GI1</f>
        <v>ENTRADAS DEL MES DE   DICIEMBRE      2021</v>
      </c>
      <c r="GT1" s="1068"/>
      <c r="GU1" s="1068"/>
      <c r="GV1" s="1068"/>
      <c r="GW1" s="1068"/>
      <c r="GX1" s="1068"/>
      <c r="GY1" s="1068"/>
      <c r="GZ1" s="379">
        <f>GP1+1</f>
        <v>20</v>
      </c>
      <c r="HA1" s="636"/>
      <c r="HC1" s="1068" t="str">
        <f>GS1</f>
        <v>ENTRADAS DEL MES DE   DICIEMBRE      2021</v>
      </c>
      <c r="HD1" s="1068"/>
      <c r="HE1" s="1068"/>
      <c r="HF1" s="1068"/>
      <c r="HG1" s="1068"/>
      <c r="HH1" s="1068"/>
      <c r="HI1" s="1068"/>
      <c r="HJ1" s="379">
        <f>GZ1+1</f>
        <v>21</v>
      </c>
      <c r="HK1" s="636"/>
      <c r="HM1" s="1068" t="str">
        <f>HC1</f>
        <v>ENTRADAS DEL MES DE   DICIEMBRE      2021</v>
      </c>
      <c r="HN1" s="1068"/>
      <c r="HO1" s="1068"/>
      <c r="HP1" s="1068"/>
      <c r="HQ1" s="1068"/>
      <c r="HR1" s="1068"/>
      <c r="HS1" s="1068"/>
      <c r="HT1" s="379">
        <f>HJ1+1</f>
        <v>22</v>
      </c>
      <c r="HU1" s="636"/>
      <c r="HW1" s="1068" t="str">
        <f>HM1</f>
        <v>ENTRADAS DEL MES DE   DICIEMBRE      2021</v>
      </c>
      <c r="HX1" s="1068"/>
      <c r="HY1" s="1068"/>
      <c r="HZ1" s="1068"/>
      <c r="IA1" s="1068"/>
      <c r="IB1" s="1068"/>
      <c r="IC1" s="1068"/>
      <c r="ID1" s="379">
        <f>HT1+1</f>
        <v>23</v>
      </c>
      <c r="IE1" s="636"/>
      <c r="IG1" s="1068" t="str">
        <f>HW1</f>
        <v>ENTRADAS DEL MES DE   DICIEMBRE      2021</v>
      </c>
      <c r="IH1" s="1068"/>
      <c r="II1" s="1068"/>
      <c r="IJ1" s="1068"/>
      <c r="IK1" s="1068"/>
      <c r="IL1" s="1068"/>
      <c r="IM1" s="1068"/>
      <c r="IN1" s="379">
        <f>ID1+1</f>
        <v>24</v>
      </c>
      <c r="IO1" s="636"/>
      <c r="IQ1" s="1068" t="str">
        <f>IG1</f>
        <v>ENTRADAS DEL MES DE   DICIEMBRE      2021</v>
      </c>
      <c r="IR1" s="1068"/>
      <c r="IS1" s="1068"/>
      <c r="IT1" s="1068"/>
      <c r="IU1" s="1068"/>
      <c r="IV1" s="1068"/>
      <c r="IW1" s="1068"/>
      <c r="IX1" s="379">
        <f>IN1+1</f>
        <v>25</v>
      </c>
      <c r="IY1" s="636"/>
      <c r="JA1" s="1068" t="str">
        <f>IQ1</f>
        <v>ENTRADAS DEL MES DE   DICIEMBRE      2021</v>
      </c>
      <c r="JB1" s="1068"/>
      <c r="JC1" s="1068"/>
      <c r="JD1" s="1068"/>
      <c r="JE1" s="1068"/>
      <c r="JF1" s="1068"/>
      <c r="JG1" s="1068"/>
      <c r="JH1" s="379">
        <f>IX1+1</f>
        <v>26</v>
      </c>
      <c r="JI1" s="636"/>
      <c r="JK1" s="1079" t="str">
        <f>JA1</f>
        <v>ENTRADAS DEL MES DE   DICIEMBRE      2021</v>
      </c>
      <c r="JL1" s="1079"/>
      <c r="JM1" s="1079"/>
      <c r="JN1" s="1079"/>
      <c r="JO1" s="1079"/>
      <c r="JP1" s="1079"/>
      <c r="JQ1" s="1079"/>
      <c r="JR1" s="379">
        <f>JH1+1</f>
        <v>27</v>
      </c>
      <c r="JS1" s="636"/>
      <c r="JU1" s="1068" t="str">
        <f>JK1</f>
        <v>ENTRADAS DEL MES DE   DICIEMBRE      2021</v>
      </c>
      <c r="JV1" s="1068"/>
      <c r="JW1" s="1068"/>
      <c r="JX1" s="1068"/>
      <c r="JY1" s="1068"/>
      <c r="JZ1" s="1068"/>
      <c r="KA1" s="1068"/>
      <c r="KB1" s="379">
        <f>JR1+1</f>
        <v>28</v>
      </c>
      <c r="KC1" s="636"/>
      <c r="KE1" s="1068" t="str">
        <f>JU1</f>
        <v>ENTRADAS DEL MES DE   DICIEMBRE      2021</v>
      </c>
      <c r="KF1" s="1068"/>
      <c r="KG1" s="1068"/>
      <c r="KH1" s="1068"/>
      <c r="KI1" s="1068"/>
      <c r="KJ1" s="1068"/>
      <c r="KK1" s="1068"/>
      <c r="KL1" s="379">
        <f>KB1+1</f>
        <v>29</v>
      </c>
      <c r="KM1" s="636"/>
      <c r="KO1" s="1068" t="str">
        <f>KE1</f>
        <v>ENTRADAS DEL MES DE   DICIEMBRE      2021</v>
      </c>
      <c r="KP1" s="1068"/>
      <c r="KQ1" s="1068"/>
      <c r="KR1" s="1068"/>
      <c r="KS1" s="1068"/>
      <c r="KT1" s="1068"/>
      <c r="KU1" s="1068"/>
      <c r="KV1" s="379">
        <f>KL1+1</f>
        <v>30</v>
      </c>
      <c r="KW1" s="636"/>
      <c r="KY1" s="1068" t="str">
        <f>KO1</f>
        <v>ENTRADAS DEL MES DE   DICIEMBRE      2021</v>
      </c>
      <c r="KZ1" s="1068"/>
      <c r="LA1" s="1068"/>
      <c r="LB1" s="1068"/>
      <c r="LC1" s="1068"/>
      <c r="LD1" s="1068"/>
      <c r="LE1" s="1068"/>
      <c r="LF1" s="379">
        <f>KV1+1</f>
        <v>31</v>
      </c>
      <c r="LG1" s="636"/>
      <c r="LI1" s="1068" t="str">
        <f>KY1</f>
        <v>ENTRADAS DEL MES DE   DICIEMBRE      2021</v>
      </c>
      <c r="LJ1" s="1068"/>
      <c r="LK1" s="1068"/>
      <c r="LL1" s="1068"/>
      <c r="LM1" s="1068"/>
      <c r="LN1" s="1068"/>
      <c r="LO1" s="1068"/>
      <c r="LP1" s="379">
        <f>LF1+1</f>
        <v>32</v>
      </c>
      <c r="LQ1" s="636"/>
      <c r="LS1" s="1068" t="str">
        <f>LI1</f>
        <v>ENTRADAS DEL MES DE   DICIEMBRE      2021</v>
      </c>
      <c r="LT1" s="1068"/>
      <c r="LU1" s="1068"/>
      <c r="LV1" s="1068"/>
      <c r="LW1" s="1068"/>
      <c r="LX1" s="1068"/>
      <c r="LY1" s="1068"/>
      <c r="LZ1" s="379">
        <f>LP1+1</f>
        <v>33</v>
      </c>
      <c r="MB1" s="1068" t="str">
        <f>LS1</f>
        <v>ENTRADAS DEL MES DE   DICIEMBRE      2021</v>
      </c>
      <c r="MC1" s="1068"/>
      <c r="MD1" s="1068"/>
      <c r="ME1" s="1068"/>
      <c r="MF1" s="1068"/>
      <c r="MG1" s="1068"/>
      <c r="MH1" s="1068"/>
      <c r="MI1" s="379">
        <f>LZ1+1</f>
        <v>34</v>
      </c>
      <c r="MJ1" s="379"/>
      <c r="ML1" s="1068" t="str">
        <f>MB1</f>
        <v>ENTRADAS DEL MES DE   DICIEMBRE      2021</v>
      </c>
      <c r="MM1" s="1068"/>
      <c r="MN1" s="1068"/>
      <c r="MO1" s="1068"/>
      <c r="MP1" s="1068"/>
      <c r="MQ1" s="1068"/>
      <c r="MR1" s="1068"/>
      <c r="MS1" s="379">
        <f>MI1+1</f>
        <v>35</v>
      </c>
      <c r="MT1" s="379"/>
      <c r="MV1" s="1068" t="str">
        <f>ML1</f>
        <v>ENTRADAS DEL MES DE   DICIEMBRE      2021</v>
      </c>
      <c r="MW1" s="1068"/>
      <c r="MX1" s="1068"/>
      <c r="MY1" s="1068"/>
      <c r="MZ1" s="1068"/>
      <c r="NA1" s="1068"/>
      <c r="NB1" s="1068"/>
      <c r="NC1" s="379">
        <f>MS1+1</f>
        <v>36</v>
      </c>
      <c r="ND1" s="379"/>
      <c r="NF1" s="1068" t="str">
        <f>MV1</f>
        <v>ENTRADAS DEL MES DE   DICIEMBRE      2021</v>
      </c>
      <c r="NG1" s="1068"/>
      <c r="NH1" s="1068"/>
      <c r="NI1" s="1068"/>
      <c r="NJ1" s="1068"/>
      <c r="NK1" s="1068"/>
      <c r="NL1" s="1068"/>
      <c r="NM1" s="379">
        <f>NC1+1</f>
        <v>37</v>
      </c>
      <c r="NN1" s="379"/>
      <c r="NP1" s="1068" t="str">
        <f>NF1</f>
        <v>ENTRADAS DEL MES DE   DICIEMBRE      2021</v>
      </c>
      <c r="NQ1" s="1068"/>
      <c r="NR1" s="1068"/>
      <c r="NS1" s="1068"/>
      <c r="NT1" s="1068"/>
      <c r="NU1" s="1068"/>
      <c r="NV1" s="1068"/>
      <c r="NW1" s="379">
        <f>NM1+1</f>
        <v>38</v>
      </c>
      <c r="NX1" s="379"/>
      <c r="NZ1" s="1068" t="str">
        <f>NP1</f>
        <v>ENTRADAS DEL MES DE   DICIEMBRE      2021</v>
      </c>
      <c r="OA1" s="1068"/>
      <c r="OB1" s="1068"/>
      <c r="OC1" s="1068"/>
      <c r="OD1" s="1068"/>
      <c r="OE1" s="1068"/>
      <c r="OF1" s="1068"/>
      <c r="OG1" s="379">
        <f>NW1+1</f>
        <v>39</v>
      </c>
      <c r="OH1" s="379"/>
      <c r="OJ1" s="1068" t="str">
        <f>NZ1</f>
        <v>ENTRADAS DEL MES DE   DICIEMBRE      2021</v>
      </c>
      <c r="OK1" s="1068"/>
      <c r="OL1" s="1068"/>
      <c r="OM1" s="1068"/>
      <c r="ON1" s="1068"/>
      <c r="OO1" s="1068"/>
      <c r="OP1" s="1068"/>
      <c r="OQ1" s="379">
        <f>OG1+1</f>
        <v>40</v>
      </c>
      <c r="OR1" s="379"/>
      <c r="OT1" s="1068" t="str">
        <f>OJ1</f>
        <v>ENTRADAS DEL MES DE   DICIEMBRE      2021</v>
      </c>
      <c r="OU1" s="1068"/>
      <c r="OV1" s="1068"/>
      <c r="OW1" s="1068"/>
      <c r="OX1" s="1068"/>
      <c r="OY1" s="1068"/>
      <c r="OZ1" s="1068"/>
      <c r="PA1" s="379">
        <f>OQ1+1</f>
        <v>41</v>
      </c>
      <c r="PB1" s="379"/>
      <c r="PD1" s="1068" t="str">
        <f>OT1</f>
        <v>ENTRADAS DEL MES DE   DICIEMBRE      2021</v>
      </c>
      <c r="PE1" s="1068"/>
      <c r="PF1" s="1068"/>
      <c r="PG1" s="1068"/>
      <c r="PH1" s="1068"/>
      <c r="PI1" s="1068"/>
      <c r="PJ1" s="1068"/>
      <c r="PK1" s="379">
        <f>PA1+1</f>
        <v>42</v>
      </c>
      <c r="PL1" s="379"/>
      <c r="PN1" s="1068" t="str">
        <f>PD1</f>
        <v>ENTRADAS DEL MES DE   DICIEMBRE      2021</v>
      </c>
      <c r="PO1" s="1068"/>
      <c r="PP1" s="1068"/>
      <c r="PQ1" s="1068"/>
      <c r="PR1" s="1068"/>
      <c r="PS1" s="1068"/>
      <c r="PT1" s="1068"/>
      <c r="PU1" s="379">
        <f>PK1+1</f>
        <v>43</v>
      </c>
      <c r="PW1" s="1068" t="str">
        <f>PN1</f>
        <v>ENTRADAS DEL MES DE   DICIEMBRE      2021</v>
      </c>
      <c r="PX1" s="1068"/>
      <c r="PY1" s="1068"/>
      <c r="PZ1" s="1068"/>
      <c r="QA1" s="1068"/>
      <c r="QB1" s="1068"/>
      <c r="QC1" s="1068"/>
      <c r="QD1" s="379">
        <f>PU1+1</f>
        <v>44</v>
      </c>
      <c r="QF1" s="1068" t="str">
        <f>PW1</f>
        <v>ENTRADAS DEL MES DE   DICIEMBRE      2021</v>
      </c>
      <c r="QG1" s="1068"/>
      <c r="QH1" s="1068"/>
      <c r="QI1" s="1068"/>
      <c r="QJ1" s="1068"/>
      <c r="QK1" s="1068"/>
      <c r="QL1" s="1068"/>
      <c r="QM1" s="379">
        <f>QD1+1</f>
        <v>45</v>
      </c>
      <c r="QO1" s="1068" t="str">
        <f>QF1</f>
        <v>ENTRADAS DEL MES DE   DICIEMBRE      2021</v>
      </c>
      <c r="QP1" s="1068"/>
      <c r="QQ1" s="1068"/>
      <c r="QR1" s="1068"/>
      <c r="QS1" s="1068"/>
      <c r="QT1" s="1068"/>
      <c r="QU1" s="1068"/>
      <c r="QV1" s="379">
        <f>QM1+1</f>
        <v>46</v>
      </c>
      <c r="QX1" s="1068" t="str">
        <f>QO1</f>
        <v>ENTRADAS DEL MES DE   DICIEMBRE      2021</v>
      </c>
      <c r="QY1" s="1068"/>
      <c r="QZ1" s="1068"/>
      <c r="RA1" s="1068"/>
      <c r="RB1" s="1068"/>
      <c r="RC1" s="1068"/>
      <c r="RD1" s="1068"/>
      <c r="RE1" s="379">
        <f>QV1+1</f>
        <v>47</v>
      </c>
      <c r="RG1" s="1068" t="str">
        <f>QX1</f>
        <v>ENTRADAS DEL MES DE   DICIEMBRE      2021</v>
      </c>
      <c r="RH1" s="1068"/>
      <c r="RI1" s="1068"/>
      <c r="RJ1" s="1068"/>
      <c r="RK1" s="1068"/>
      <c r="RL1" s="1068"/>
      <c r="RM1" s="1068"/>
      <c r="RN1" s="379">
        <f>RE1+1</f>
        <v>48</v>
      </c>
      <c r="RP1" s="1068" t="str">
        <f>RG1</f>
        <v>ENTRADAS DEL MES DE   DICIEMBRE      2021</v>
      </c>
      <c r="RQ1" s="1068"/>
      <c r="RR1" s="1068"/>
      <c r="RS1" s="1068"/>
      <c r="RT1" s="1068"/>
      <c r="RU1" s="1068"/>
      <c r="RV1" s="1068"/>
      <c r="RW1" s="379">
        <f>RN1+1</f>
        <v>49</v>
      </c>
      <c r="RY1" s="1068" t="str">
        <f>RP1</f>
        <v>ENTRADAS DEL MES DE   DICIEMBRE      2021</v>
      </c>
      <c r="RZ1" s="1068"/>
      <c r="SA1" s="1068"/>
      <c r="SB1" s="1068"/>
      <c r="SC1" s="1068"/>
      <c r="SD1" s="1068"/>
      <c r="SE1" s="1068"/>
      <c r="SF1" s="379">
        <f>RW1+1</f>
        <v>50</v>
      </c>
      <c r="SH1" s="1068" t="str">
        <f>RY1</f>
        <v>ENTRADAS DEL MES DE   DICIEMBRE      2021</v>
      </c>
      <c r="SI1" s="1068"/>
      <c r="SJ1" s="1068"/>
      <c r="SK1" s="1068"/>
      <c r="SL1" s="1068"/>
      <c r="SM1" s="1068"/>
      <c r="SN1" s="1068"/>
      <c r="SO1" s="379">
        <f>SF1+1</f>
        <v>51</v>
      </c>
      <c r="SQ1" s="1068" t="str">
        <f>SH1</f>
        <v>ENTRADAS DEL MES DE   DICIEMBRE      2021</v>
      </c>
      <c r="SR1" s="1068"/>
      <c r="SS1" s="1068"/>
      <c r="ST1" s="1068"/>
      <c r="SU1" s="1068"/>
      <c r="SV1" s="1068"/>
      <c r="SW1" s="1068"/>
      <c r="SX1" s="379">
        <f>SO1+1</f>
        <v>52</v>
      </c>
      <c r="SZ1" s="1068" t="str">
        <f>SQ1</f>
        <v>ENTRADAS DEL MES DE   DICIEMBRE      2021</v>
      </c>
      <c r="TA1" s="1068"/>
      <c r="TB1" s="1068"/>
      <c r="TC1" s="1068"/>
      <c r="TD1" s="1068"/>
      <c r="TE1" s="1068"/>
      <c r="TF1" s="1068"/>
      <c r="TG1" s="379">
        <f>SX1+1</f>
        <v>53</v>
      </c>
      <c r="TI1" s="1068" t="str">
        <f>SZ1</f>
        <v>ENTRADAS DEL MES DE   DICIEMBRE      2021</v>
      </c>
      <c r="TJ1" s="1068"/>
      <c r="TK1" s="1068"/>
      <c r="TL1" s="1068"/>
      <c r="TM1" s="1068"/>
      <c r="TN1" s="1068"/>
      <c r="TO1" s="1068"/>
      <c r="TP1" s="379">
        <f>TG1+1</f>
        <v>54</v>
      </c>
      <c r="TR1" s="1068" t="str">
        <f>TI1</f>
        <v>ENTRADAS DEL MES DE   DICIEMBRE      2021</v>
      </c>
      <c r="TS1" s="1068"/>
      <c r="TT1" s="1068"/>
      <c r="TU1" s="1068"/>
      <c r="TV1" s="1068"/>
      <c r="TW1" s="1068"/>
      <c r="TX1" s="1068"/>
      <c r="TY1" s="379">
        <f>TP1+1</f>
        <v>55</v>
      </c>
      <c r="UA1" s="1068" t="str">
        <f>TR1</f>
        <v>ENTRADAS DEL MES DE   DICIEMBRE      2021</v>
      </c>
      <c r="UB1" s="1068"/>
      <c r="UC1" s="1068"/>
      <c r="UD1" s="1068"/>
      <c r="UE1" s="1068"/>
      <c r="UF1" s="1068"/>
      <c r="UG1" s="1068"/>
      <c r="UH1" s="379">
        <f>TY1+1</f>
        <v>56</v>
      </c>
      <c r="UJ1" s="1068" t="str">
        <f>UA1</f>
        <v>ENTRADAS DEL MES DE   DICIEMBRE      2021</v>
      </c>
      <c r="UK1" s="1068"/>
      <c r="UL1" s="1068"/>
      <c r="UM1" s="1068"/>
      <c r="UN1" s="1068"/>
      <c r="UO1" s="1068"/>
      <c r="UP1" s="1068"/>
      <c r="UQ1" s="379">
        <f>UH1+1</f>
        <v>57</v>
      </c>
      <c r="US1" s="1068" t="str">
        <f>UJ1</f>
        <v>ENTRADAS DEL MES DE   DICIEMBRE      2021</v>
      </c>
      <c r="UT1" s="1068"/>
      <c r="UU1" s="1068"/>
      <c r="UV1" s="1068"/>
      <c r="UW1" s="1068"/>
      <c r="UX1" s="1068"/>
      <c r="UY1" s="1068"/>
      <c r="UZ1" s="379">
        <f>UQ1+1</f>
        <v>58</v>
      </c>
      <c r="VB1" s="1068" t="str">
        <f>US1</f>
        <v>ENTRADAS DEL MES DE   DICIEMBRE      2021</v>
      </c>
      <c r="VC1" s="1068"/>
      <c r="VD1" s="1068"/>
      <c r="VE1" s="1068"/>
      <c r="VF1" s="1068"/>
      <c r="VG1" s="1068"/>
      <c r="VH1" s="1068"/>
      <c r="VI1" s="379">
        <f>UZ1+1</f>
        <v>59</v>
      </c>
      <c r="VK1" s="1068" t="str">
        <f>VB1</f>
        <v>ENTRADAS DEL MES DE   DICIEMBRE      2021</v>
      </c>
      <c r="VL1" s="1068"/>
      <c r="VM1" s="1068"/>
      <c r="VN1" s="1068"/>
      <c r="VO1" s="1068"/>
      <c r="VP1" s="1068"/>
      <c r="VQ1" s="1068"/>
      <c r="VR1" s="379">
        <f>VI1+1</f>
        <v>60</v>
      </c>
      <c r="VT1" s="1068" t="str">
        <f>VK1</f>
        <v>ENTRADAS DEL MES DE   DICIEMBRE      2021</v>
      </c>
      <c r="VU1" s="1068"/>
      <c r="VV1" s="1068"/>
      <c r="VW1" s="1068"/>
      <c r="VX1" s="1068"/>
      <c r="VY1" s="1068"/>
      <c r="VZ1" s="1068"/>
      <c r="WA1" s="379">
        <f>VR1+1</f>
        <v>61</v>
      </c>
      <c r="WC1" s="1068" t="str">
        <f>VT1</f>
        <v>ENTRADAS DEL MES DE   DICIEMBRE      2021</v>
      </c>
      <c r="WD1" s="1068"/>
      <c r="WE1" s="1068"/>
      <c r="WF1" s="1068"/>
      <c r="WG1" s="1068"/>
      <c r="WH1" s="1068"/>
      <c r="WI1" s="1068"/>
      <c r="WJ1" s="379">
        <f>WA1+1</f>
        <v>62</v>
      </c>
      <c r="WL1" s="1068" t="str">
        <f>WC1</f>
        <v>ENTRADAS DEL MES DE   DICIEMBRE      2021</v>
      </c>
      <c r="WM1" s="1068"/>
      <c r="WN1" s="1068"/>
      <c r="WO1" s="1068"/>
      <c r="WP1" s="1068"/>
      <c r="WQ1" s="1068"/>
      <c r="WR1" s="1068"/>
      <c r="WS1" s="379">
        <f>WJ1+1</f>
        <v>63</v>
      </c>
      <c r="WU1" s="1068" t="str">
        <f>WL1</f>
        <v>ENTRADAS DEL MES DE   DICIEMBRE      2021</v>
      </c>
      <c r="WV1" s="1068"/>
      <c r="WW1" s="1068"/>
      <c r="WX1" s="1068"/>
      <c r="WY1" s="1068"/>
      <c r="WZ1" s="1068"/>
      <c r="XA1" s="1068"/>
      <c r="XB1" s="379">
        <f>WS1+1</f>
        <v>64</v>
      </c>
      <c r="XD1" s="1068" t="str">
        <f>WU1</f>
        <v>ENTRADAS DEL MES DE   DICIEMBRE      2021</v>
      </c>
      <c r="XE1" s="1068"/>
      <c r="XF1" s="1068"/>
      <c r="XG1" s="1068"/>
      <c r="XH1" s="1068"/>
      <c r="XI1" s="1068"/>
      <c r="XJ1" s="1068"/>
      <c r="XK1" s="379">
        <f>XB1+1</f>
        <v>65</v>
      </c>
      <c r="XM1" s="1068" t="str">
        <f>XD1</f>
        <v>ENTRADAS DEL MES DE   DICIEMBRE      2021</v>
      </c>
      <c r="XN1" s="1068"/>
      <c r="XO1" s="1068"/>
      <c r="XP1" s="1068"/>
      <c r="XQ1" s="1068"/>
      <c r="XR1" s="1068"/>
      <c r="XS1" s="1068"/>
      <c r="XT1" s="379">
        <f>XK1+1</f>
        <v>66</v>
      </c>
      <c r="XV1" s="1068" t="str">
        <f>XM1</f>
        <v>ENTRADAS DEL MES DE   DICIEMBRE      2021</v>
      </c>
      <c r="XW1" s="1068"/>
      <c r="XX1" s="1068"/>
      <c r="XY1" s="1068"/>
      <c r="XZ1" s="1068"/>
      <c r="YA1" s="1068"/>
      <c r="YB1" s="1068"/>
      <c r="YC1" s="379">
        <f>XT1+1</f>
        <v>67</v>
      </c>
      <c r="YE1" s="1068" t="str">
        <f>XV1</f>
        <v>ENTRADAS DEL MES DE   DICIEMBRE      2021</v>
      </c>
      <c r="YF1" s="1068"/>
      <c r="YG1" s="1068"/>
      <c r="YH1" s="1068"/>
      <c r="YI1" s="1068"/>
      <c r="YJ1" s="1068"/>
      <c r="YK1" s="1068"/>
      <c r="YL1" s="379">
        <f>YC1+1</f>
        <v>68</v>
      </c>
      <c r="YN1" s="1068" t="str">
        <f>YE1</f>
        <v>ENTRADAS DEL MES DE   DICIEMBRE      2021</v>
      </c>
      <c r="YO1" s="1068"/>
      <c r="YP1" s="1068"/>
      <c r="YQ1" s="1068"/>
      <c r="YR1" s="1068"/>
      <c r="YS1" s="1068"/>
      <c r="YT1" s="1068"/>
      <c r="YU1" s="379">
        <f>YL1+1</f>
        <v>69</v>
      </c>
      <c r="YW1" s="1068" t="str">
        <f>YN1</f>
        <v>ENTRADAS DEL MES DE   DICIEMBRE      2021</v>
      </c>
      <c r="YX1" s="1068"/>
      <c r="YY1" s="1068"/>
      <c r="YZ1" s="1068"/>
      <c r="ZA1" s="1068"/>
      <c r="ZB1" s="1068"/>
      <c r="ZC1" s="1068"/>
      <c r="ZD1" s="379">
        <f>YU1+1</f>
        <v>70</v>
      </c>
      <c r="ZF1" s="1068" t="str">
        <f>YW1</f>
        <v>ENTRADAS DEL MES DE   DICIEMBRE      2021</v>
      </c>
      <c r="ZG1" s="1068"/>
      <c r="ZH1" s="1068"/>
      <c r="ZI1" s="1068"/>
      <c r="ZJ1" s="1068"/>
      <c r="ZK1" s="1068"/>
      <c r="ZL1" s="1068"/>
      <c r="ZM1" s="379">
        <f>ZD1+1</f>
        <v>71</v>
      </c>
      <c r="ZO1" s="1068" t="str">
        <f>ZF1</f>
        <v>ENTRADAS DEL MES DE   DICIEMBRE      2021</v>
      </c>
      <c r="ZP1" s="1068"/>
      <c r="ZQ1" s="1068"/>
      <c r="ZR1" s="1068"/>
      <c r="ZS1" s="1068"/>
      <c r="ZT1" s="1068"/>
      <c r="ZU1" s="1068"/>
      <c r="ZV1" s="379">
        <f>ZM1+1</f>
        <v>72</v>
      </c>
      <c r="ZX1" s="1068" t="str">
        <f>ZO1</f>
        <v>ENTRADAS DEL MES DE   DICIEMBRE      2021</v>
      </c>
      <c r="ZY1" s="1068"/>
      <c r="ZZ1" s="1068"/>
      <c r="AAA1" s="1068"/>
      <c r="AAB1" s="1068"/>
      <c r="AAC1" s="1068"/>
      <c r="AAD1" s="1068"/>
      <c r="AAE1" s="379">
        <f>ZV1+1</f>
        <v>73</v>
      </c>
      <c r="AAG1" s="1068" t="str">
        <f>ZX1</f>
        <v>ENTRADAS DEL MES DE   DICIEMBRE      2021</v>
      </c>
      <c r="AAH1" s="1068"/>
      <c r="AAI1" s="1068"/>
      <c r="AAJ1" s="1068"/>
      <c r="AAK1" s="1068"/>
      <c r="AAL1" s="1068"/>
      <c r="AAM1" s="1068"/>
      <c r="AAN1" s="379">
        <f>AAE1+1</f>
        <v>74</v>
      </c>
      <c r="AAP1" s="1068" t="str">
        <f>AAG1</f>
        <v>ENTRADAS DEL MES DE   DICIEMBRE      2021</v>
      </c>
      <c r="AAQ1" s="1068"/>
      <c r="AAR1" s="1068"/>
      <c r="AAS1" s="1068"/>
      <c r="AAT1" s="1068"/>
      <c r="AAU1" s="1068"/>
      <c r="AAV1" s="1068"/>
      <c r="AAW1" s="379">
        <f>AAN1+1</f>
        <v>75</v>
      </c>
      <c r="AAY1" s="1068" t="str">
        <f>AAP1</f>
        <v>ENTRADAS DEL MES DE   DICIEMBRE      2021</v>
      </c>
      <c r="AAZ1" s="1068"/>
      <c r="ABA1" s="1068"/>
      <c r="ABB1" s="1068"/>
      <c r="ABC1" s="1068"/>
      <c r="ABD1" s="1068"/>
      <c r="ABE1" s="1068"/>
      <c r="ABF1" s="379">
        <f>AAW1+1</f>
        <v>76</v>
      </c>
      <c r="ABH1" s="1068" t="str">
        <f>AAY1</f>
        <v>ENTRADAS DEL MES DE   DICIEMBRE      2021</v>
      </c>
      <c r="ABI1" s="1068"/>
      <c r="ABJ1" s="1068"/>
      <c r="ABK1" s="1068"/>
      <c r="ABL1" s="1068"/>
      <c r="ABM1" s="1068"/>
      <c r="ABN1" s="1068"/>
      <c r="ABO1" s="379">
        <f>ABF1+1</f>
        <v>77</v>
      </c>
      <c r="ABQ1" s="1068" t="str">
        <f>ABH1</f>
        <v>ENTRADAS DEL MES DE   DICIEMBRE      2021</v>
      </c>
      <c r="ABR1" s="1068"/>
      <c r="ABS1" s="1068"/>
      <c r="ABT1" s="1068"/>
      <c r="ABU1" s="1068"/>
      <c r="ABV1" s="1068"/>
      <c r="ABW1" s="1068"/>
      <c r="ABX1" s="379">
        <f>ABO1+1</f>
        <v>78</v>
      </c>
      <c r="ABZ1" s="1068" t="str">
        <f>ABQ1</f>
        <v>ENTRADAS DEL MES DE   DICIEMBRE      2021</v>
      </c>
      <c r="ACA1" s="1068"/>
      <c r="ACB1" s="1068"/>
      <c r="ACC1" s="1068"/>
      <c r="ACD1" s="1068"/>
      <c r="ACE1" s="1068"/>
      <c r="ACF1" s="1068"/>
      <c r="ACG1" s="379">
        <f>ABX1+1</f>
        <v>79</v>
      </c>
      <c r="ACI1" s="1068" t="str">
        <f>ABZ1</f>
        <v>ENTRADAS DEL MES DE   DICIEMBRE      2021</v>
      </c>
      <c r="ACJ1" s="1068"/>
      <c r="ACK1" s="1068"/>
      <c r="ACL1" s="1068"/>
      <c r="ACM1" s="1068"/>
      <c r="ACN1" s="1068"/>
      <c r="ACO1" s="1068"/>
      <c r="ACP1" s="379">
        <f>ACG1+1</f>
        <v>80</v>
      </c>
      <c r="ACR1" s="1068" t="str">
        <f>ACI1</f>
        <v>ENTRADAS DEL MES DE   DICIEMBRE      2021</v>
      </c>
      <c r="ACS1" s="1068"/>
      <c r="ACT1" s="1068"/>
      <c r="ACU1" s="1068"/>
      <c r="ACV1" s="1068"/>
      <c r="ACW1" s="1068"/>
      <c r="ACX1" s="1068"/>
      <c r="ACY1" s="379">
        <f>ACP1+1</f>
        <v>81</v>
      </c>
      <c r="ADA1" s="1068" t="str">
        <f>ACR1</f>
        <v>ENTRADAS DEL MES DE   DICIEMBRE      2021</v>
      </c>
      <c r="ADB1" s="1068"/>
      <c r="ADC1" s="1068"/>
      <c r="ADD1" s="1068"/>
      <c r="ADE1" s="1068"/>
      <c r="ADF1" s="1068"/>
      <c r="ADG1" s="1068"/>
      <c r="ADH1" s="379">
        <f>ACY1+1</f>
        <v>82</v>
      </c>
      <c r="ADJ1" s="1068" t="str">
        <f>ADA1</f>
        <v>ENTRADAS DEL MES DE   DICIEMBRE      2021</v>
      </c>
      <c r="ADK1" s="1068"/>
      <c r="ADL1" s="1068"/>
      <c r="ADM1" s="1068"/>
      <c r="ADN1" s="1068"/>
      <c r="ADO1" s="1068"/>
      <c r="ADP1" s="1068"/>
      <c r="ADQ1" s="379">
        <f>ADH1+1</f>
        <v>83</v>
      </c>
      <c r="ADS1" s="1068" t="str">
        <f>ADJ1</f>
        <v>ENTRADAS DEL MES DE   DICIEMBRE      2021</v>
      </c>
      <c r="ADT1" s="1068"/>
      <c r="ADU1" s="1068"/>
      <c r="ADV1" s="1068"/>
      <c r="ADW1" s="1068"/>
      <c r="ADX1" s="1068"/>
      <c r="ADY1" s="1068"/>
      <c r="ADZ1" s="379">
        <f>ADQ1+1</f>
        <v>84</v>
      </c>
      <c r="AEB1" s="1068" t="str">
        <f>ADS1</f>
        <v>ENTRADAS DEL MES DE   DICIEMBRE      2021</v>
      </c>
      <c r="AEC1" s="1068"/>
      <c r="AED1" s="1068"/>
      <c r="AEE1" s="1068"/>
      <c r="AEF1" s="1068"/>
      <c r="AEG1" s="1068"/>
      <c r="AEH1" s="1068"/>
      <c r="AEI1" s="379">
        <f>ADZ1+1</f>
        <v>85</v>
      </c>
      <c r="AEK1" s="1068" t="str">
        <f>AEB1</f>
        <v>ENTRADAS DEL MES DE   DICIEMBRE      2021</v>
      </c>
      <c r="AEL1" s="1068"/>
      <c r="AEM1" s="1068"/>
      <c r="AEN1" s="1068"/>
      <c r="AEO1" s="1068"/>
      <c r="AEP1" s="1068"/>
      <c r="AEQ1" s="1068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/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165</v>
      </c>
      <c r="L5" s="955" t="s">
        <v>166</v>
      </c>
      <c r="M5" s="260" t="s">
        <v>252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165</v>
      </c>
      <c r="V5" s="955" t="s">
        <v>166</v>
      </c>
      <c r="W5" s="260" t="s">
        <v>265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165</v>
      </c>
      <c r="AF5" s="955" t="s">
        <v>166</v>
      </c>
      <c r="AG5" s="260" t="s">
        <v>268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270</v>
      </c>
      <c r="AP5" s="1045" t="s">
        <v>273</v>
      </c>
      <c r="AQ5" s="260" t="s">
        <v>275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69" t="s">
        <v>270</v>
      </c>
      <c r="AZ5" s="1045" t="s">
        <v>273</v>
      </c>
      <c r="BA5" s="257" t="s">
        <v>276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69" t="s">
        <v>277</v>
      </c>
      <c r="BJ5" s="1046" t="s">
        <v>278</v>
      </c>
      <c r="BK5" s="257" t="s">
        <v>279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165</v>
      </c>
      <c r="BT5" s="1047" t="s">
        <v>166</v>
      </c>
      <c r="BU5" s="260" t="s">
        <v>280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165</v>
      </c>
      <c r="CD5" s="1047" t="s">
        <v>166</v>
      </c>
      <c r="CE5" s="260" t="s">
        <v>281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69"/>
      <c r="CN5" s="365"/>
      <c r="CO5" s="257"/>
      <c r="CP5" s="261"/>
      <c r="CQ5" s="259"/>
      <c r="CR5" s="256"/>
      <c r="CS5" s="254"/>
      <c r="CT5" s="144">
        <f>CQ5-CS5</f>
        <v>0</v>
      </c>
      <c r="CU5" s="638"/>
      <c r="CV5" s="255"/>
      <c r="CW5" s="1070"/>
      <c r="CX5" s="256"/>
      <c r="CY5" s="257"/>
      <c r="CZ5" s="261"/>
      <c r="DA5" s="259"/>
      <c r="DB5" s="256"/>
      <c r="DC5" s="254"/>
      <c r="DD5" s="144">
        <f>DA5-DC5</f>
        <v>0</v>
      </c>
      <c r="DE5" s="638"/>
      <c r="DF5" s="255"/>
      <c r="DG5" s="255"/>
      <c r="DH5" s="365"/>
      <c r="DI5" s="260"/>
      <c r="DJ5" s="261"/>
      <c r="DK5" s="259"/>
      <c r="DL5" s="256"/>
      <c r="DM5" s="254"/>
      <c r="DN5" s="144">
        <f>DK5-DM5</f>
        <v>0</v>
      </c>
      <c r="DO5" s="638"/>
      <c r="DP5" s="255"/>
      <c r="DQ5" s="1072"/>
      <c r="DR5" s="365"/>
      <c r="DS5" s="260"/>
      <c r="DT5" s="261"/>
      <c r="DU5" s="259"/>
      <c r="DV5" s="256"/>
      <c r="DW5" s="254"/>
      <c r="DX5" s="144">
        <f>DU5-DW5</f>
        <v>0</v>
      </c>
      <c r="DY5" s="339"/>
      <c r="DZ5" s="255"/>
      <c r="EA5" s="255"/>
      <c r="EB5" s="256"/>
      <c r="EC5" s="260"/>
      <c r="ED5" s="261"/>
      <c r="EE5" s="259"/>
      <c r="EF5" s="256"/>
      <c r="EG5" s="254"/>
      <c r="EH5" s="144">
        <f>EE5-EG5</f>
        <v>0</v>
      </c>
      <c r="EI5" s="638"/>
      <c r="EJ5" s="255" t="s">
        <v>52</v>
      </c>
      <c r="EK5" s="255"/>
      <c r="EL5" s="256"/>
      <c r="EM5" s="262"/>
      <c r="EN5" s="261"/>
      <c r="EO5" s="259"/>
      <c r="EP5" s="256"/>
      <c r="EQ5" s="283"/>
      <c r="ER5" s="144">
        <f>EO5-EQ5</f>
        <v>0</v>
      </c>
      <c r="ES5" s="638"/>
      <c r="ET5" s="255"/>
      <c r="EU5" s="1069"/>
      <c r="EV5" s="256"/>
      <c r="EW5" s="260"/>
      <c r="EX5" s="261"/>
      <c r="EY5" s="259"/>
      <c r="EZ5" s="256"/>
      <c r="FA5" s="254"/>
      <c r="FB5" s="144">
        <f>EY5-FA5</f>
        <v>0</v>
      </c>
      <c r="FC5" s="638"/>
      <c r="FD5" s="255"/>
      <c r="FE5" s="255"/>
      <c r="FF5" s="256"/>
      <c r="FG5" s="260"/>
      <c r="FH5" s="261"/>
      <c r="FI5" s="259"/>
      <c r="FJ5" s="256"/>
      <c r="FK5" s="283"/>
      <c r="FL5" s="144">
        <f>FI5-FK5</f>
        <v>0</v>
      </c>
      <c r="FM5" s="638"/>
      <c r="FN5" s="255"/>
      <c r="FO5" s="566"/>
      <c r="FP5" s="256"/>
      <c r="FQ5" s="260"/>
      <c r="FR5" s="261"/>
      <c r="FS5" s="259"/>
      <c r="FT5" s="256"/>
      <c r="FU5" s="254"/>
      <c r="FV5" s="144">
        <f>FS5-FU5</f>
        <v>0</v>
      </c>
      <c r="FW5" s="638"/>
      <c r="FX5" s="255"/>
      <c r="FY5" s="263"/>
      <c r="FZ5" s="256"/>
      <c r="GA5" s="262"/>
      <c r="GB5" s="261"/>
      <c r="GC5" s="259"/>
      <c r="GD5" s="256"/>
      <c r="GE5" s="254"/>
      <c r="GF5" s="144">
        <f>GC5-GE5</f>
        <v>0</v>
      </c>
      <c r="GG5" s="638"/>
      <c r="GH5" s="255"/>
      <c r="GI5" s="255"/>
      <c r="GJ5" s="256"/>
      <c r="GK5" s="260"/>
      <c r="GL5" s="258"/>
      <c r="GM5" s="259"/>
      <c r="GN5" s="256"/>
      <c r="GO5" s="254"/>
      <c r="GP5" s="144">
        <f>GM5-GO5</f>
        <v>0</v>
      </c>
      <c r="GQ5" s="638"/>
      <c r="GR5" s="255"/>
      <c r="GS5" s="1069"/>
      <c r="GT5" s="256"/>
      <c r="GU5" s="256"/>
      <c r="GV5" s="258"/>
      <c r="GW5" s="259"/>
      <c r="GX5" s="256"/>
      <c r="GY5" s="254"/>
      <c r="GZ5" s="144">
        <f>GW5-GY5</f>
        <v>0</v>
      </c>
      <c r="HA5" s="638"/>
      <c r="HB5" s="255"/>
      <c r="HC5" s="1077"/>
      <c r="HD5" s="256"/>
      <c r="HE5" s="260"/>
      <c r="HF5" s="258"/>
      <c r="HG5" s="259"/>
      <c r="HH5" s="256"/>
      <c r="HI5" s="254"/>
      <c r="HJ5" s="144">
        <f>HG5-HI5</f>
        <v>0</v>
      </c>
      <c r="HK5" s="638"/>
      <c r="HL5" s="255"/>
      <c r="HM5" s="255"/>
      <c r="HN5" s="256"/>
      <c r="HO5" s="260"/>
      <c r="HP5" s="261"/>
      <c r="HQ5" s="259"/>
      <c r="HR5" s="256"/>
      <c r="HS5" s="283"/>
      <c r="HT5" s="144">
        <f>HQ5-HS5</f>
        <v>0</v>
      </c>
      <c r="HU5" s="638"/>
      <c r="HV5" s="255"/>
      <c r="HW5" s="1078"/>
      <c r="HX5" s="256"/>
      <c r="HY5" s="260"/>
      <c r="HZ5" s="261"/>
      <c r="IA5" s="259"/>
      <c r="IB5" s="256"/>
      <c r="IC5" s="254"/>
      <c r="ID5" s="144">
        <f>IA5-IC5</f>
        <v>0</v>
      </c>
      <c r="IE5" s="638"/>
      <c r="IF5" s="255"/>
      <c r="IG5" s="255"/>
      <c r="IH5" s="256"/>
      <c r="II5" s="260"/>
      <c r="IJ5" s="261"/>
      <c r="IK5" s="259"/>
      <c r="IL5" s="256"/>
      <c r="IM5" s="254"/>
      <c r="IN5" s="144">
        <f>IK5-IM5</f>
        <v>0</v>
      </c>
      <c r="IO5" s="638"/>
      <c r="IP5" s="255"/>
      <c r="IQ5" s="1069"/>
      <c r="IR5" s="984"/>
      <c r="IS5" s="262"/>
      <c r="IT5" s="258"/>
      <c r="IU5" s="259"/>
      <c r="IV5" s="256"/>
      <c r="IW5" s="254"/>
      <c r="IX5" s="144">
        <f>IU5-IW5</f>
        <v>0</v>
      </c>
      <c r="IY5" s="638"/>
      <c r="IZ5" s="255"/>
      <c r="JA5" s="255"/>
      <c r="JB5" s="256"/>
      <c r="JC5" s="262"/>
      <c r="JD5" s="261"/>
      <c r="JE5" s="259"/>
      <c r="JF5" s="256"/>
      <c r="JG5" s="254"/>
      <c r="JH5" s="144">
        <f>JE5-JG5</f>
        <v>0</v>
      </c>
      <c r="JI5" s="638"/>
      <c r="JJ5" s="255"/>
      <c r="JK5" s="985"/>
      <c r="JL5" s="555"/>
      <c r="JM5" s="260"/>
      <c r="JN5" s="261"/>
      <c r="JO5" s="259"/>
      <c r="JP5" s="256"/>
      <c r="JQ5" s="283"/>
      <c r="JR5" s="144">
        <f>JO5-JQ5</f>
        <v>0</v>
      </c>
      <c r="JS5" s="638"/>
      <c r="JT5" s="255"/>
      <c r="JU5" s="263"/>
      <c r="JV5" s="256"/>
      <c r="JW5" s="262"/>
      <c r="JX5" s="261"/>
      <c r="JY5" s="259"/>
      <c r="JZ5" s="256"/>
      <c r="KA5" s="254"/>
      <c r="KB5" s="144">
        <f>JY5-KA5</f>
        <v>0</v>
      </c>
      <c r="KC5" s="638"/>
      <c r="KD5" s="255"/>
      <c r="KE5" s="1070"/>
      <c r="KF5" s="256"/>
      <c r="KG5" s="262"/>
      <c r="KH5" s="261"/>
      <c r="KI5" s="259"/>
      <c r="KJ5" s="256"/>
      <c r="KK5" s="254"/>
      <c r="KL5" s="144">
        <f>KI5-KK5</f>
        <v>0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69"/>
      <c r="AZ6" s="365"/>
      <c r="BA6" s="255"/>
      <c r="BB6" s="255"/>
      <c r="BC6" s="255"/>
      <c r="BD6" s="255"/>
      <c r="BE6" s="256"/>
      <c r="BF6" s="255"/>
      <c r="BG6" s="339"/>
      <c r="BH6" s="255"/>
      <c r="BI6" s="1069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69"/>
      <c r="CN6" s="696"/>
      <c r="CO6" s="255"/>
      <c r="CP6" s="255"/>
      <c r="CQ6" s="255"/>
      <c r="CR6" s="255"/>
      <c r="CS6" s="256"/>
      <c r="CT6" s="255"/>
      <c r="CU6" s="339"/>
      <c r="CV6" s="255"/>
      <c r="CW6" s="1070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72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69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69"/>
      <c r="GT6" s="264"/>
      <c r="GU6" s="255"/>
      <c r="GV6" s="255"/>
      <c r="GW6" s="255"/>
      <c r="GX6" s="255"/>
      <c r="GY6" s="256"/>
      <c r="GZ6" s="255"/>
      <c r="HA6" s="339"/>
      <c r="HB6" s="255"/>
      <c r="HC6" s="1077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78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69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85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70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7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1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/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/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/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/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/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/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/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/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/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/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/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/>
      <c r="GW8" s="347"/>
      <c r="GX8" s="868"/>
      <c r="GY8" s="335"/>
      <c r="GZ8" s="279"/>
      <c r="HA8" s="632">
        <f>GZ8*GX8</f>
        <v>0</v>
      </c>
      <c r="HC8" s="62"/>
      <c r="HD8" s="108"/>
      <c r="HE8" s="15">
        <v>1</v>
      </c>
      <c r="HF8" s="93"/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/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/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/>
      <c r="IK8" s="358"/>
      <c r="IL8" s="70"/>
      <c r="IM8" s="71"/>
      <c r="IN8" s="72"/>
      <c r="IO8" s="632">
        <f>IN8*IL8</f>
        <v>0</v>
      </c>
      <c r="IQ8" s="894"/>
      <c r="IR8" s="108"/>
      <c r="IS8" s="15">
        <v>1</v>
      </c>
      <c r="IT8" s="293"/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/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/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/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/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7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1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/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/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/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/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/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/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/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/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/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/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/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/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/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/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/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/>
      <c r="IK9" s="358"/>
      <c r="IL9" s="70"/>
      <c r="IM9" s="71"/>
      <c r="IN9" s="72"/>
      <c r="IO9" s="632">
        <f t="shared" ref="IO9:IO29" si="29">IN9*IL9</f>
        <v>0</v>
      </c>
      <c r="IQ9" s="895"/>
      <c r="IR9" s="95"/>
      <c r="IS9" s="15">
        <v>2</v>
      </c>
      <c r="IT9" s="293"/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/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/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/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/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7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1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/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/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/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/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/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/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/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/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/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/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/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/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/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/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/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/>
      <c r="IK10" s="358"/>
      <c r="IL10" s="70"/>
      <c r="IM10" s="71"/>
      <c r="IN10" s="72"/>
      <c r="IO10" s="632">
        <f t="shared" si="29"/>
        <v>0</v>
      </c>
      <c r="IQ10" s="896"/>
      <c r="IR10" s="95"/>
      <c r="IS10" s="15">
        <v>3</v>
      </c>
      <c r="IT10" s="293"/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/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/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/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/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7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1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/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/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/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/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/>
      <c r="EE11" s="358"/>
      <c r="EF11" s="70"/>
      <c r="EG11" s="71"/>
      <c r="EH11" s="72"/>
      <c r="EI11" s="632">
        <f t="shared" si="18"/>
        <v>0</v>
      </c>
      <c r="EK11" s="62"/>
      <c r="EL11" s="453"/>
      <c r="EM11" s="15">
        <v>4</v>
      </c>
      <c r="EN11" s="293"/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/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/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/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/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/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/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/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/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/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/>
      <c r="IK11" s="358"/>
      <c r="IL11" s="70"/>
      <c r="IM11" s="71"/>
      <c r="IN11" s="72"/>
      <c r="IO11" s="632">
        <f t="shared" si="29"/>
        <v>0</v>
      </c>
      <c r="IQ11" s="897"/>
      <c r="IR11" s="108"/>
      <c r="IS11" s="15">
        <v>4</v>
      </c>
      <c r="IT11" s="293"/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/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/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/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/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7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1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/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/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/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/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/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/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/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/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/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/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/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/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/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/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/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/>
      <c r="IK12" s="358"/>
      <c r="IL12" s="70"/>
      <c r="IM12" s="71"/>
      <c r="IN12" s="72"/>
      <c r="IO12" s="632">
        <f t="shared" si="29"/>
        <v>0</v>
      </c>
      <c r="IQ12" s="896"/>
      <c r="IR12" s="108"/>
      <c r="IS12" s="15">
        <v>5</v>
      </c>
      <c r="IT12" s="293"/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/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/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/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/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7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1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/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/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/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/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/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/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/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/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/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/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/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/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/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/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/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/>
      <c r="IK13" s="358"/>
      <c r="IL13" s="70"/>
      <c r="IM13" s="71"/>
      <c r="IN13" s="72"/>
      <c r="IO13" s="632">
        <f t="shared" si="29"/>
        <v>0</v>
      </c>
      <c r="IQ13" s="896"/>
      <c r="IR13" s="108"/>
      <c r="IS13" s="15">
        <v>6</v>
      </c>
      <c r="IT13" s="293"/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/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/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/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/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7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1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/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/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/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/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/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/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/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/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/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/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/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/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/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/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/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/>
      <c r="IK14" s="358"/>
      <c r="IL14" s="70"/>
      <c r="IM14" s="71"/>
      <c r="IN14" s="72"/>
      <c r="IO14" s="632">
        <f t="shared" si="29"/>
        <v>0</v>
      </c>
      <c r="IQ14" s="887"/>
      <c r="IR14" s="108"/>
      <c r="IS14" s="15">
        <v>7</v>
      </c>
      <c r="IT14" s="293"/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/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/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/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/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7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1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/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/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/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/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/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/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/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/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/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/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/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/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/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/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/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/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/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/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/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/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/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7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1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/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/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/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/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/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/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/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/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/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/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/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/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/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/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/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/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/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/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/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/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/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7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1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/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/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/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/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/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/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/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/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/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/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/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/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/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/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/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/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/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/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/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/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/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7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1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/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/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/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/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/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/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/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/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/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/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/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/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/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/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/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/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/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/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/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/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/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7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1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/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/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/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/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/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/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/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/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/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/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/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/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/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/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/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/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/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/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/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/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/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7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1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/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/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/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/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/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/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/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/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/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/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/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/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/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/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/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/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/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/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/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/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/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1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7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1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/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/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/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/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/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/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/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/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/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/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/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/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/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/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/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/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/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/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/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/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/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7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1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/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/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/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/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/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/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/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/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/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/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/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/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/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/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/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/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/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/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/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/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/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7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1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/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/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/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/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/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/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/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/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/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/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/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/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/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/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/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/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/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/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/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/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/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7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1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/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/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/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/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/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/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/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/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/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/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/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/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/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/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/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/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/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/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/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/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/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7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1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/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/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/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/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/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/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/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/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/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/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/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/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/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/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/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/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/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/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/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/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/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7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1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/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/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/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/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/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/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/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/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/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/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/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/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/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/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/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/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/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/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/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/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3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7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1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/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/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/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/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/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/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/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/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/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/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/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/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/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/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/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/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/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/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/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/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7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2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/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/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/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/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/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/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/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/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/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/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/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/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/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/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/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6" t="s">
        <v>21</v>
      </c>
      <c r="O33" s="987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0</v>
      </c>
      <c r="CZ33" s="369" t="s">
        <v>21</v>
      </c>
      <c r="DA33" s="370"/>
      <c r="DB33" s="147">
        <f>CZ32-DB32</f>
        <v>0</v>
      </c>
      <c r="DJ33" s="369" t="s">
        <v>21</v>
      </c>
      <c r="DK33" s="370"/>
      <c r="DL33" s="147">
        <f>DJ32-DL32</f>
        <v>0</v>
      </c>
      <c r="DT33" s="369" t="s">
        <v>21</v>
      </c>
      <c r="DU33" s="370"/>
      <c r="DV33" s="147">
        <f>DT32-DV32</f>
        <v>0</v>
      </c>
      <c r="ED33" s="369" t="s">
        <v>21</v>
      </c>
      <c r="EE33" s="370"/>
      <c r="EF33" s="147">
        <f>ED32-EF32</f>
        <v>0</v>
      </c>
      <c r="EN33" s="369" t="s">
        <v>21</v>
      </c>
      <c r="EO33" s="370"/>
      <c r="EP33" s="147">
        <f>EN32-EP32</f>
        <v>0</v>
      </c>
      <c r="EX33" s="369" t="s">
        <v>21</v>
      </c>
      <c r="EY33" s="370"/>
      <c r="EZ33" s="320">
        <f>EX32-EZ32</f>
        <v>0</v>
      </c>
      <c r="FH33" s="369" t="s">
        <v>21</v>
      </c>
      <c r="FI33" s="370"/>
      <c r="FJ33" s="147">
        <f>FH32-FJ32</f>
        <v>0</v>
      </c>
      <c r="FR33" s="369" t="s">
        <v>21</v>
      </c>
      <c r="FS33" s="370"/>
      <c r="FT33" s="320">
        <f>FR32-FT32</f>
        <v>0</v>
      </c>
      <c r="GB33" s="369" t="s">
        <v>21</v>
      </c>
      <c r="GC33" s="370"/>
      <c r="GD33" s="147">
        <f>GE5-GD32</f>
        <v>0</v>
      </c>
      <c r="GL33" s="369" t="s">
        <v>21</v>
      </c>
      <c r="GM33" s="370"/>
      <c r="GN33" s="147">
        <f>GL32-GN32</f>
        <v>0</v>
      </c>
      <c r="GV33" s="369" t="s">
        <v>21</v>
      </c>
      <c r="GW33" s="370"/>
      <c r="GX33" s="147">
        <f>GV32-GX32</f>
        <v>0</v>
      </c>
      <c r="HF33" s="369" t="s">
        <v>21</v>
      </c>
      <c r="HG33" s="370"/>
      <c r="HH33" s="147">
        <f>HF32-HH32</f>
        <v>0</v>
      </c>
      <c r="HP33" s="369" t="s">
        <v>21</v>
      </c>
      <c r="HQ33" s="370"/>
      <c r="HR33" s="147">
        <f>HP32-HR32</f>
        <v>0</v>
      </c>
      <c r="HZ33" s="809" t="s">
        <v>21</v>
      </c>
      <c r="IA33" s="810"/>
      <c r="IB33" s="320">
        <f>IC5-IB32</f>
        <v>0</v>
      </c>
      <c r="IC33" s="255"/>
      <c r="IJ33" s="809" t="s">
        <v>21</v>
      </c>
      <c r="IK33" s="810"/>
      <c r="IL33" s="147">
        <f>IJ32-IL32</f>
        <v>0</v>
      </c>
      <c r="IT33" s="809" t="s">
        <v>21</v>
      </c>
      <c r="IU33" s="810"/>
      <c r="IV33" s="147">
        <f>IT32-IV32</f>
        <v>0</v>
      </c>
      <c r="JD33" s="809" t="s">
        <v>21</v>
      </c>
      <c r="JE33" s="810"/>
      <c r="JF33" s="147">
        <f>JD32-JF32</f>
        <v>0</v>
      </c>
      <c r="JN33" s="809" t="s">
        <v>21</v>
      </c>
      <c r="JO33" s="810"/>
      <c r="JP33" s="147">
        <f>JN32-JP32</f>
        <v>0</v>
      </c>
      <c r="JX33" s="809" t="s">
        <v>21</v>
      </c>
      <c r="JY33" s="810"/>
      <c r="JZ33" s="320">
        <f>KA5-JZ32</f>
        <v>0</v>
      </c>
      <c r="KA33" s="255"/>
      <c r="KH33" s="809" t="s">
        <v>21</v>
      </c>
      <c r="KI33" s="810"/>
      <c r="KJ33" s="320">
        <f>KK5-KJ32</f>
        <v>0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73" t="s">
        <v>21</v>
      </c>
      <c r="RT33" s="1074"/>
      <c r="RU33" s="147">
        <f>SUM(RV5-RU32)</f>
        <v>0</v>
      </c>
      <c r="SB33" s="1073" t="s">
        <v>21</v>
      </c>
      <c r="SC33" s="1074"/>
      <c r="SD33" s="147">
        <f>SUM(SE5-SD32)</f>
        <v>0</v>
      </c>
      <c r="SK33" s="1073" t="s">
        <v>21</v>
      </c>
      <c r="SL33" s="1074"/>
      <c r="SM33" s="245">
        <f>SUM(SN5-SM32)</f>
        <v>0</v>
      </c>
      <c r="ST33" s="1073" t="s">
        <v>21</v>
      </c>
      <c r="SU33" s="1074"/>
      <c r="SV33" s="147">
        <f>SUM(SW5-SV32)</f>
        <v>0</v>
      </c>
      <c r="TC33" s="1073" t="s">
        <v>21</v>
      </c>
      <c r="TD33" s="1074"/>
      <c r="TE33" s="147">
        <f>SUM(TF5-TE32)</f>
        <v>0</v>
      </c>
      <c r="TL33" s="1073" t="s">
        <v>21</v>
      </c>
      <c r="TM33" s="1074"/>
      <c r="TN33" s="147">
        <f>SUM(TO5-TN32)</f>
        <v>0</v>
      </c>
      <c r="TU33" s="1073" t="s">
        <v>21</v>
      </c>
      <c r="TV33" s="1074"/>
      <c r="TW33" s="147">
        <f>SUM(TX5-TW32)</f>
        <v>0</v>
      </c>
      <c r="UD33" s="1073" t="s">
        <v>21</v>
      </c>
      <c r="UE33" s="1074"/>
      <c r="UF33" s="147">
        <f>SUM(UG5-UF32)</f>
        <v>0</v>
      </c>
      <c r="UM33" s="1073" t="s">
        <v>21</v>
      </c>
      <c r="UN33" s="1074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73" t="s">
        <v>21</v>
      </c>
      <c r="VO33" s="1074"/>
      <c r="VP33" s="147">
        <f>VQ5-VP32</f>
        <v>-22</v>
      </c>
      <c r="VW33" s="1073" t="s">
        <v>21</v>
      </c>
      <c r="VX33" s="1074"/>
      <c r="VY33" s="147">
        <f>VZ5-VY32</f>
        <v>-22</v>
      </c>
      <c r="WF33" s="1073" t="s">
        <v>21</v>
      </c>
      <c r="WG33" s="1074"/>
      <c r="WH33" s="147">
        <f>WI5-WH32</f>
        <v>-22</v>
      </c>
      <c r="WO33" s="1073" t="s">
        <v>21</v>
      </c>
      <c r="WP33" s="1074"/>
      <c r="WQ33" s="147">
        <f>WR5-WQ32</f>
        <v>-22</v>
      </c>
      <c r="WX33" s="1073" t="s">
        <v>21</v>
      </c>
      <c r="WY33" s="1074"/>
      <c r="WZ33" s="147">
        <f>XA5-WZ32</f>
        <v>-22</v>
      </c>
      <c r="XG33" s="1073" t="s">
        <v>21</v>
      </c>
      <c r="XH33" s="1074"/>
      <c r="XI33" s="147">
        <f>XJ5-XI32</f>
        <v>-22</v>
      </c>
      <c r="XP33" s="1073" t="s">
        <v>21</v>
      </c>
      <c r="XQ33" s="1074"/>
      <c r="XR33" s="147">
        <f>XS5-XR32</f>
        <v>-22</v>
      </c>
      <c r="XY33" s="1073" t="s">
        <v>21</v>
      </c>
      <c r="XZ33" s="1074"/>
      <c r="YA33" s="147">
        <f>YB5-YA32</f>
        <v>-22</v>
      </c>
      <c r="YH33" s="1073" t="s">
        <v>21</v>
      </c>
      <c r="YI33" s="1074"/>
      <c r="YJ33" s="147">
        <f>YK5-YJ32</f>
        <v>-22</v>
      </c>
      <c r="YQ33" s="1073" t="s">
        <v>21</v>
      </c>
      <c r="YR33" s="1074"/>
      <c r="YS33" s="147">
        <f>YT5-YS32</f>
        <v>-22</v>
      </c>
      <c r="YZ33" s="1073" t="s">
        <v>21</v>
      </c>
      <c r="ZA33" s="1074"/>
      <c r="ZB33" s="147">
        <f>ZC5-ZB32</f>
        <v>-22</v>
      </c>
      <c r="ZI33" s="1073" t="s">
        <v>21</v>
      </c>
      <c r="ZJ33" s="1074"/>
      <c r="ZK33" s="147">
        <f>ZL5-ZK32</f>
        <v>-22</v>
      </c>
      <c r="ZR33" s="1073" t="s">
        <v>21</v>
      </c>
      <c r="ZS33" s="1074"/>
      <c r="ZT33" s="147">
        <f>ZU5-ZT32</f>
        <v>-22</v>
      </c>
      <c r="AAA33" s="1073" t="s">
        <v>21</v>
      </c>
      <c r="AAB33" s="1074"/>
      <c r="AAC33" s="147">
        <f>AAD5-AAC32</f>
        <v>-22</v>
      </c>
      <c r="AAJ33" s="1073" t="s">
        <v>21</v>
      </c>
      <c r="AAK33" s="1074"/>
      <c r="AAL33" s="147">
        <f>AAM5-AAL32</f>
        <v>-22</v>
      </c>
      <c r="AAS33" s="1073" t="s">
        <v>21</v>
      </c>
      <c r="AAT33" s="1074"/>
      <c r="AAU33" s="147">
        <f>AAU32-AAS32</f>
        <v>22</v>
      </c>
      <c r="ABB33" s="1073" t="s">
        <v>21</v>
      </c>
      <c r="ABC33" s="1074"/>
      <c r="ABD33" s="147">
        <f>ABE5-ABD32</f>
        <v>-22</v>
      </c>
      <c r="ABK33" s="1073" t="s">
        <v>21</v>
      </c>
      <c r="ABL33" s="1074"/>
      <c r="ABM33" s="147">
        <f>ABN5-ABM32</f>
        <v>-22</v>
      </c>
      <c r="ABT33" s="1073" t="s">
        <v>21</v>
      </c>
      <c r="ABU33" s="1074"/>
      <c r="ABV33" s="147">
        <f>ABW5-ABV32</f>
        <v>-22</v>
      </c>
      <c r="ACC33" s="1073" t="s">
        <v>21</v>
      </c>
      <c r="ACD33" s="1074"/>
      <c r="ACE33" s="147">
        <f>ACF5-ACE32</f>
        <v>-22</v>
      </c>
      <c r="ACL33" s="1073" t="s">
        <v>21</v>
      </c>
      <c r="ACM33" s="1074"/>
      <c r="ACN33" s="147">
        <f>ACO5-ACN32</f>
        <v>-22</v>
      </c>
      <c r="ACU33" s="1073" t="s">
        <v>21</v>
      </c>
      <c r="ACV33" s="1074"/>
      <c r="ACW33" s="147">
        <f>ACX5-ACW32</f>
        <v>-22</v>
      </c>
      <c r="ADD33" s="1073" t="s">
        <v>21</v>
      </c>
      <c r="ADE33" s="1074"/>
      <c r="ADF33" s="147">
        <f>ADG5-ADF32</f>
        <v>-22</v>
      </c>
      <c r="ADM33" s="1073" t="s">
        <v>21</v>
      </c>
      <c r="ADN33" s="1074"/>
      <c r="ADO33" s="147">
        <f>ADP5-ADO32</f>
        <v>-22</v>
      </c>
      <c r="ADV33" s="1073" t="s">
        <v>21</v>
      </c>
      <c r="ADW33" s="1074"/>
      <c r="ADX33" s="147">
        <f>ADY5-ADX32</f>
        <v>-22</v>
      </c>
      <c r="AEE33" s="1073" t="s">
        <v>21</v>
      </c>
      <c r="AEF33" s="1074"/>
      <c r="AEG33" s="147">
        <f>AEH5-AEG32</f>
        <v>-22</v>
      </c>
      <c r="AEN33" s="1073" t="s">
        <v>21</v>
      </c>
      <c r="AEO33" s="107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8" t="s">
        <v>4</v>
      </c>
      <c r="O34" s="989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75" t="s">
        <v>4</v>
      </c>
      <c r="RT34" s="1076"/>
      <c r="RU34" s="49"/>
      <c r="SB34" s="1075" t="s">
        <v>4</v>
      </c>
      <c r="SC34" s="1076"/>
      <c r="SD34" s="49"/>
      <c r="SK34" s="1075" t="s">
        <v>4</v>
      </c>
      <c r="SL34" s="1076"/>
      <c r="SM34" s="49"/>
      <c r="ST34" s="1075" t="s">
        <v>4</v>
      </c>
      <c r="SU34" s="1076"/>
      <c r="SV34" s="49"/>
      <c r="TC34" s="1075" t="s">
        <v>4</v>
      </c>
      <c r="TD34" s="1076"/>
      <c r="TE34" s="49"/>
      <c r="TL34" s="1075" t="s">
        <v>4</v>
      </c>
      <c r="TM34" s="1076"/>
      <c r="TN34" s="49"/>
      <c r="TU34" s="1075" t="s">
        <v>4</v>
      </c>
      <c r="TV34" s="1076"/>
      <c r="TW34" s="49"/>
      <c r="UD34" s="1075" t="s">
        <v>4</v>
      </c>
      <c r="UE34" s="1076"/>
      <c r="UF34" s="49"/>
      <c r="UM34" s="1075" t="s">
        <v>4</v>
      </c>
      <c r="UN34" s="1076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75" t="s">
        <v>4</v>
      </c>
      <c r="VO34" s="1076"/>
      <c r="VP34" s="49"/>
      <c r="VW34" s="1075" t="s">
        <v>4</v>
      </c>
      <c r="VX34" s="1076"/>
      <c r="VY34" s="49"/>
      <c r="WF34" s="1075" t="s">
        <v>4</v>
      </c>
      <c r="WG34" s="1076"/>
      <c r="WH34" s="49"/>
      <c r="WO34" s="1075" t="s">
        <v>4</v>
      </c>
      <c r="WP34" s="1076"/>
      <c r="WQ34" s="49"/>
      <c r="WX34" s="1075" t="s">
        <v>4</v>
      </c>
      <c r="WY34" s="1076"/>
      <c r="WZ34" s="49"/>
      <c r="XG34" s="1075" t="s">
        <v>4</v>
      </c>
      <c r="XH34" s="1076"/>
      <c r="XI34" s="49"/>
      <c r="XP34" s="1075" t="s">
        <v>4</v>
      </c>
      <c r="XQ34" s="1076"/>
      <c r="XR34" s="49"/>
      <c r="XY34" s="1075" t="s">
        <v>4</v>
      </c>
      <c r="XZ34" s="1076"/>
      <c r="YA34" s="49"/>
      <c r="YH34" s="1075" t="s">
        <v>4</v>
      </c>
      <c r="YI34" s="1076"/>
      <c r="YJ34" s="49"/>
      <c r="YQ34" s="1075" t="s">
        <v>4</v>
      </c>
      <c r="YR34" s="1076"/>
      <c r="YS34" s="49"/>
      <c r="YZ34" s="1075" t="s">
        <v>4</v>
      </c>
      <c r="ZA34" s="1076"/>
      <c r="ZB34" s="49"/>
      <c r="ZI34" s="1075" t="s">
        <v>4</v>
      </c>
      <c r="ZJ34" s="1076"/>
      <c r="ZK34" s="49"/>
      <c r="ZR34" s="1075" t="s">
        <v>4</v>
      </c>
      <c r="ZS34" s="1076"/>
      <c r="ZT34" s="49"/>
      <c r="AAA34" s="1075" t="s">
        <v>4</v>
      </c>
      <c r="AAB34" s="1076"/>
      <c r="AAC34" s="49"/>
      <c r="AAJ34" s="1075" t="s">
        <v>4</v>
      </c>
      <c r="AAK34" s="1076"/>
      <c r="AAL34" s="49"/>
      <c r="AAS34" s="1075" t="s">
        <v>4</v>
      </c>
      <c r="AAT34" s="1076"/>
      <c r="AAU34" s="49"/>
      <c r="ABB34" s="1075" t="s">
        <v>4</v>
      </c>
      <c r="ABC34" s="1076"/>
      <c r="ABD34" s="49"/>
      <c r="ABK34" s="1075" t="s">
        <v>4</v>
      </c>
      <c r="ABL34" s="1076"/>
      <c r="ABM34" s="49"/>
      <c r="ABT34" s="1075" t="s">
        <v>4</v>
      </c>
      <c r="ABU34" s="1076"/>
      <c r="ABV34" s="49"/>
      <c r="ACC34" s="1075" t="s">
        <v>4</v>
      </c>
      <c r="ACD34" s="1076"/>
      <c r="ACE34" s="49"/>
      <c r="ACL34" s="1075" t="s">
        <v>4</v>
      </c>
      <c r="ACM34" s="1076"/>
      <c r="ACN34" s="49"/>
      <c r="ACU34" s="1075" t="s">
        <v>4</v>
      </c>
      <c r="ACV34" s="1076"/>
      <c r="ACW34" s="49"/>
      <c r="ADD34" s="1075" t="s">
        <v>4</v>
      </c>
      <c r="ADE34" s="1076"/>
      <c r="ADF34" s="49"/>
      <c r="ADM34" s="1075" t="s">
        <v>4</v>
      </c>
      <c r="ADN34" s="1076"/>
      <c r="ADO34" s="49"/>
      <c r="ADV34" s="1075" t="s">
        <v>4</v>
      </c>
      <c r="ADW34" s="1076"/>
      <c r="ADX34" s="49"/>
      <c r="AEE34" s="1075" t="s">
        <v>4</v>
      </c>
      <c r="AEF34" s="1076"/>
      <c r="AEG34" s="49"/>
      <c r="AEN34" s="1075" t="s">
        <v>4</v>
      </c>
      <c r="AEO34" s="1076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E42" sqref="E4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2" t="s">
        <v>261</v>
      </c>
      <c r="B1" s="1082"/>
      <c r="C1" s="1082"/>
      <c r="D1" s="1082"/>
      <c r="E1" s="1082"/>
      <c r="F1" s="1082"/>
      <c r="G1" s="1082"/>
      <c r="H1" s="11">
        <v>1</v>
      </c>
      <c r="I1" s="136"/>
      <c r="J1" s="74"/>
      <c r="M1" s="1082" t="str">
        <f>A1</f>
        <v>INVENTARIO DE NOVIEMBRE  2021</v>
      </c>
      <c r="N1" s="1082"/>
      <c r="O1" s="1082"/>
      <c r="P1" s="1082"/>
      <c r="Q1" s="1082"/>
      <c r="R1" s="1082"/>
      <c r="S1" s="108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</row>
    <row r="5" spans="1:23" x14ac:dyDescent="0.25">
      <c r="A5" s="74" t="s">
        <v>71</v>
      </c>
      <c r="B5" s="1106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06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</row>
    <row r="6" spans="1:23" x14ac:dyDescent="0.25">
      <c r="B6" s="1106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06"/>
      <c r="O6" s="222"/>
      <c r="P6" s="160"/>
      <c r="Q6" s="107"/>
      <c r="R6" s="74"/>
      <c r="U6" s="214"/>
      <c r="V6" s="74"/>
    </row>
    <row r="7" spans="1:23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178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185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180</v>
      </c>
      <c r="H11" s="279">
        <v>57</v>
      </c>
      <c r="I11" s="294">
        <f t="shared" ref="I11:I68" si="6">I10-F11</f>
        <v>1847.7870000000003</v>
      </c>
      <c r="J11" s="256">
        <f t="shared" ref="J11:J68" si="7">J10-C11</f>
        <v>407</v>
      </c>
      <c r="K11" s="61">
        <f t="shared" si="4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8">U10-R11</f>
        <v>2043</v>
      </c>
      <c r="V11" s="256">
        <f t="shared" ref="V11:V68" si="9">V10-O11</f>
        <v>450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174</v>
      </c>
      <c r="H12" s="279">
        <v>57</v>
      </c>
      <c r="I12" s="294">
        <f t="shared" si="6"/>
        <v>1711.5870000000002</v>
      </c>
      <c r="J12" s="256">
        <f t="shared" si="7"/>
        <v>377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8"/>
        <v>2043</v>
      </c>
      <c r="V12" s="256">
        <f t="shared" si="9"/>
        <v>450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176</v>
      </c>
      <c r="H13" s="279">
        <v>57</v>
      </c>
      <c r="I13" s="294">
        <f t="shared" si="6"/>
        <v>1666.1870000000001</v>
      </c>
      <c r="J13" s="256">
        <f t="shared" si="7"/>
        <v>367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8"/>
        <v>2043</v>
      </c>
      <c r="V13" s="256">
        <f t="shared" si="9"/>
        <v>450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191</v>
      </c>
      <c r="H14" s="279">
        <v>57</v>
      </c>
      <c r="I14" s="294">
        <f t="shared" si="6"/>
        <v>1643.4870000000001</v>
      </c>
      <c r="J14" s="256">
        <f t="shared" si="7"/>
        <v>362</v>
      </c>
      <c r="K14" s="61">
        <f t="shared" si="4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8"/>
        <v>2043</v>
      </c>
      <c r="V14" s="256">
        <f t="shared" si="9"/>
        <v>450</v>
      </c>
      <c r="W14" s="61">
        <f t="shared" si="5"/>
        <v>0</v>
      </c>
    </row>
    <row r="15" spans="1:23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175</v>
      </c>
      <c r="H15" s="279">
        <v>57</v>
      </c>
      <c r="I15" s="294">
        <f t="shared" si="6"/>
        <v>1638.9470000000001</v>
      </c>
      <c r="J15" s="256">
        <f t="shared" si="7"/>
        <v>361</v>
      </c>
      <c r="K15" s="61">
        <f t="shared" si="4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8"/>
        <v>2043</v>
      </c>
      <c r="V15" s="256">
        <f t="shared" si="9"/>
        <v>450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177</v>
      </c>
      <c r="H16" s="279">
        <v>57</v>
      </c>
      <c r="I16" s="294">
        <f t="shared" si="6"/>
        <v>1502.7470000000001</v>
      </c>
      <c r="J16" s="256">
        <f t="shared" si="7"/>
        <v>331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8"/>
        <v>2043</v>
      </c>
      <c r="V16" s="256">
        <f t="shared" si="9"/>
        <v>450</v>
      </c>
      <c r="W16" s="61">
        <f t="shared" si="5"/>
        <v>0</v>
      </c>
    </row>
    <row r="17" spans="2:23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194</v>
      </c>
      <c r="H17" s="279">
        <v>57</v>
      </c>
      <c r="I17" s="294">
        <f t="shared" si="6"/>
        <v>1457.347</v>
      </c>
      <c r="J17" s="256">
        <f t="shared" si="7"/>
        <v>321</v>
      </c>
      <c r="K17" s="61">
        <f t="shared" si="4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8"/>
        <v>2043</v>
      </c>
      <c r="V17" s="256">
        <f t="shared" si="9"/>
        <v>450</v>
      </c>
      <c r="W17" s="61">
        <f t="shared" si="5"/>
        <v>0</v>
      </c>
    </row>
    <row r="18" spans="2:23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196</v>
      </c>
      <c r="H18" s="279">
        <v>57</v>
      </c>
      <c r="I18" s="294">
        <f t="shared" si="6"/>
        <v>1411.9469999999999</v>
      </c>
      <c r="J18" s="256">
        <f t="shared" si="7"/>
        <v>311</v>
      </c>
      <c r="K18" s="61">
        <f t="shared" si="4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8"/>
        <v>2043</v>
      </c>
      <c r="V18" s="256">
        <f t="shared" si="9"/>
        <v>450</v>
      </c>
      <c r="W18" s="61">
        <f t="shared" si="5"/>
        <v>0</v>
      </c>
    </row>
    <row r="19" spans="2:23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203</v>
      </c>
      <c r="H19" s="279">
        <v>57</v>
      </c>
      <c r="I19" s="294">
        <f t="shared" si="6"/>
        <v>1230.347</v>
      </c>
      <c r="J19" s="256">
        <f t="shared" si="7"/>
        <v>271</v>
      </c>
      <c r="K19" s="61">
        <f t="shared" si="4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8"/>
        <v>2043</v>
      </c>
      <c r="V19" s="256">
        <f t="shared" si="9"/>
        <v>450</v>
      </c>
      <c r="W19" s="61">
        <f t="shared" si="5"/>
        <v>0</v>
      </c>
    </row>
    <row r="20" spans="2:23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204</v>
      </c>
      <c r="H20" s="72">
        <v>57</v>
      </c>
      <c r="I20" s="213">
        <f t="shared" si="6"/>
        <v>1207.6469999999999</v>
      </c>
      <c r="J20" s="74">
        <f t="shared" si="7"/>
        <v>266</v>
      </c>
      <c r="K20" s="61">
        <f t="shared" si="4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8"/>
        <v>2043</v>
      </c>
      <c r="V20" s="74">
        <f t="shared" si="9"/>
        <v>450</v>
      </c>
      <c r="W20" s="61">
        <f t="shared" si="5"/>
        <v>0</v>
      </c>
    </row>
    <row r="21" spans="2:23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206</v>
      </c>
      <c r="H21" s="72">
        <v>57</v>
      </c>
      <c r="I21" s="213">
        <f t="shared" si="6"/>
        <v>1194.027</v>
      </c>
      <c r="J21" s="74">
        <f t="shared" si="7"/>
        <v>263</v>
      </c>
      <c r="K21" s="61">
        <f t="shared" si="4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8"/>
        <v>2043</v>
      </c>
      <c r="V21" s="74">
        <f t="shared" si="9"/>
        <v>450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209</v>
      </c>
      <c r="H22" s="72">
        <v>57</v>
      </c>
      <c r="I22" s="213">
        <f t="shared" si="6"/>
        <v>1189.4870000000001</v>
      </c>
      <c r="J22" s="74">
        <f t="shared" si="7"/>
        <v>262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8"/>
        <v>2043</v>
      </c>
      <c r="V22" s="74">
        <f t="shared" si="9"/>
        <v>450</v>
      </c>
      <c r="W22" s="61">
        <f t="shared" si="5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213</v>
      </c>
      <c r="H23" s="72">
        <v>57</v>
      </c>
      <c r="I23" s="213">
        <f t="shared" si="6"/>
        <v>1166.787</v>
      </c>
      <c r="J23" s="74">
        <f t="shared" si="7"/>
        <v>257</v>
      </c>
      <c r="K23" s="61">
        <f t="shared" si="4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8"/>
        <v>2043</v>
      </c>
      <c r="V23" s="74">
        <f t="shared" si="9"/>
        <v>450</v>
      </c>
      <c r="W23" s="61">
        <f t="shared" si="5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214</v>
      </c>
      <c r="H24" s="72">
        <v>57</v>
      </c>
      <c r="I24" s="213">
        <f t="shared" si="6"/>
        <v>1030.587</v>
      </c>
      <c r="J24" s="74">
        <f t="shared" si="7"/>
        <v>227</v>
      </c>
      <c r="K24" s="61">
        <f t="shared" si="4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8"/>
        <v>2043</v>
      </c>
      <c r="V24" s="74">
        <f t="shared" si="9"/>
        <v>450</v>
      </c>
      <c r="W24" s="61">
        <f t="shared" si="5"/>
        <v>0</v>
      </c>
    </row>
    <row r="25" spans="2:23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221</v>
      </c>
      <c r="H25" s="72">
        <v>57</v>
      </c>
      <c r="I25" s="213">
        <f t="shared" si="6"/>
        <v>848.98699999999997</v>
      </c>
      <c r="J25" s="74">
        <f t="shared" si="7"/>
        <v>187</v>
      </c>
      <c r="K25" s="61">
        <f t="shared" si="4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8"/>
        <v>2043</v>
      </c>
      <c r="V25" s="74">
        <f t="shared" si="9"/>
        <v>450</v>
      </c>
      <c r="W25" s="61">
        <f t="shared" si="5"/>
        <v>0</v>
      </c>
    </row>
    <row r="26" spans="2:23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225</v>
      </c>
      <c r="H26" s="72">
        <v>57</v>
      </c>
      <c r="I26" s="213">
        <f t="shared" si="6"/>
        <v>844.447</v>
      </c>
      <c r="J26" s="74">
        <f t="shared" si="7"/>
        <v>186</v>
      </c>
      <c r="K26" s="61">
        <f t="shared" si="4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8"/>
        <v>2043</v>
      </c>
      <c r="V26" s="74">
        <f t="shared" si="9"/>
        <v>450</v>
      </c>
      <c r="W26" s="61">
        <f t="shared" si="5"/>
        <v>0</v>
      </c>
    </row>
    <row r="27" spans="2:23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226</v>
      </c>
      <c r="H27" s="72">
        <v>57</v>
      </c>
      <c r="I27" s="213">
        <f t="shared" si="6"/>
        <v>808.12699999999995</v>
      </c>
      <c r="J27" s="74">
        <f t="shared" si="7"/>
        <v>178</v>
      </c>
      <c r="K27" s="61">
        <f t="shared" si="4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8"/>
        <v>2043</v>
      </c>
      <c r="V27" s="74">
        <f t="shared" si="9"/>
        <v>450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230</v>
      </c>
      <c r="H28" s="72">
        <v>57</v>
      </c>
      <c r="I28" s="213">
        <f t="shared" si="6"/>
        <v>671.92699999999991</v>
      </c>
      <c r="J28" s="74">
        <f t="shared" si="7"/>
        <v>148</v>
      </c>
      <c r="K28" s="61">
        <f t="shared" si="4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8"/>
        <v>2043</v>
      </c>
      <c r="V28" s="74">
        <f t="shared" si="9"/>
        <v>450</v>
      </c>
      <c r="W28" s="61">
        <f t="shared" si="5"/>
        <v>0</v>
      </c>
    </row>
    <row r="29" spans="2:23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233</v>
      </c>
      <c r="H29" s="72">
        <v>57</v>
      </c>
      <c r="I29" s="213">
        <f t="shared" si="6"/>
        <v>649.22699999999986</v>
      </c>
      <c r="J29" s="74">
        <f t="shared" si="7"/>
        <v>143</v>
      </c>
      <c r="K29" s="61">
        <f t="shared" si="4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8"/>
        <v>2043</v>
      </c>
      <c r="V29" s="74">
        <f t="shared" si="9"/>
        <v>450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234</v>
      </c>
      <c r="H30" s="72">
        <v>57</v>
      </c>
      <c r="I30" s="213">
        <f t="shared" si="6"/>
        <v>513.02699999999982</v>
      </c>
      <c r="J30" s="74">
        <f t="shared" si="7"/>
        <v>113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8"/>
        <v>2043</v>
      </c>
      <c r="V30" s="74">
        <f t="shared" si="9"/>
        <v>450</v>
      </c>
      <c r="W30" s="61">
        <f t="shared" si="5"/>
        <v>0</v>
      </c>
    </row>
    <row r="31" spans="2:23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236</v>
      </c>
      <c r="H31" s="72">
        <v>57</v>
      </c>
      <c r="I31" s="213">
        <f t="shared" si="6"/>
        <v>467.62699999999984</v>
      </c>
      <c r="J31" s="74">
        <f t="shared" si="7"/>
        <v>103</v>
      </c>
      <c r="K31" s="61">
        <f t="shared" si="4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8"/>
        <v>2043</v>
      </c>
      <c r="V31" s="74">
        <f t="shared" si="9"/>
        <v>450</v>
      </c>
      <c r="W31" s="61">
        <f t="shared" si="5"/>
        <v>0</v>
      </c>
    </row>
    <row r="32" spans="2:23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237</v>
      </c>
      <c r="H32" s="72">
        <v>57</v>
      </c>
      <c r="I32" s="213">
        <f t="shared" si="6"/>
        <v>458.54699999999985</v>
      </c>
      <c r="J32" s="74">
        <f t="shared" si="7"/>
        <v>101</v>
      </c>
      <c r="K32" s="61">
        <f t="shared" si="4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8"/>
        <v>2043</v>
      </c>
      <c r="V32" s="74">
        <f t="shared" si="9"/>
        <v>450</v>
      </c>
      <c r="W32" s="61">
        <f t="shared" si="5"/>
        <v>0</v>
      </c>
    </row>
    <row r="33" spans="1:23" x14ac:dyDescent="0.25">
      <c r="B33" s="139">
        <v>4.54</v>
      </c>
      <c r="C33" s="15">
        <v>10</v>
      </c>
      <c r="D33" s="70">
        <f t="shared" si="0"/>
        <v>45.4</v>
      </c>
      <c r="E33" s="898">
        <v>44531</v>
      </c>
      <c r="F33" s="70">
        <f>D33</f>
        <v>45.4</v>
      </c>
      <c r="G33" s="71" t="s">
        <v>240</v>
      </c>
      <c r="H33" s="72">
        <v>57</v>
      </c>
      <c r="I33" s="213">
        <f t="shared" si="6"/>
        <v>413.14699999999988</v>
      </c>
      <c r="J33" s="74">
        <f t="shared" si="7"/>
        <v>91</v>
      </c>
      <c r="K33" s="61">
        <f t="shared" si="4"/>
        <v>2587.7999999999997</v>
      </c>
      <c r="N33" s="139">
        <v>4.54</v>
      </c>
      <c r="O33" s="15"/>
      <c r="P33" s="70">
        <f t="shared" si="2"/>
        <v>0</v>
      </c>
      <c r="Q33" s="898"/>
      <c r="R33" s="70">
        <f>P33</f>
        <v>0</v>
      </c>
      <c r="S33" s="71"/>
      <c r="T33" s="72"/>
      <c r="U33" s="213">
        <f t="shared" si="8"/>
        <v>2043</v>
      </c>
      <c r="V33" s="74">
        <f t="shared" si="9"/>
        <v>450</v>
      </c>
      <c r="W33" s="61">
        <f t="shared" si="5"/>
        <v>0</v>
      </c>
    </row>
    <row r="34" spans="1:23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0">D34</f>
        <v>227</v>
      </c>
      <c r="G34" s="71" t="s">
        <v>242</v>
      </c>
      <c r="H34" s="72">
        <v>57</v>
      </c>
      <c r="I34" s="213">
        <f t="shared" si="6"/>
        <v>186.14699999999988</v>
      </c>
      <c r="J34" s="74">
        <f t="shared" si="7"/>
        <v>41</v>
      </c>
      <c r="K34" s="61">
        <f t="shared" si="4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3">
        <f t="shared" si="8"/>
        <v>2043</v>
      </c>
      <c r="V34" s="74">
        <f t="shared" si="9"/>
        <v>450</v>
      </c>
      <c r="W34" s="61">
        <f t="shared" si="5"/>
        <v>0</v>
      </c>
    </row>
    <row r="35" spans="1:23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0"/>
        <v>13.620000000000001</v>
      </c>
      <c r="G35" s="71" t="s">
        <v>248</v>
      </c>
      <c r="H35" s="72">
        <v>57</v>
      </c>
      <c r="I35" s="213">
        <f t="shared" si="6"/>
        <v>172.52699999999987</v>
      </c>
      <c r="J35" s="74">
        <f t="shared" si="7"/>
        <v>38</v>
      </c>
      <c r="K35" s="61">
        <f t="shared" si="4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3">
        <f t="shared" si="8"/>
        <v>2043</v>
      </c>
      <c r="V35" s="74">
        <f t="shared" si="9"/>
        <v>450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10">
        <f t="shared" si="0"/>
        <v>0</v>
      </c>
      <c r="E36" s="1024"/>
      <c r="F36" s="710">
        <f t="shared" si="10"/>
        <v>0</v>
      </c>
      <c r="G36" s="711"/>
      <c r="H36" s="186"/>
      <c r="I36" s="213">
        <f t="shared" si="6"/>
        <v>172.52699999999987</v>
      </c>
      <c r="J36" s="74">
        <f t="shared" si="7"/>
        <v>38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3">
        <f t="shared" si="8"/>
        <v>2043</v>
      </c>
      <c r="V36" s="74">
        <f t="shared" si="9"/>
        <v>450</v>
      </c>
      <c r="W36" s="61">
        <f t="shared" si="5"/>
        <v>0</v>
      </c>
    </row>
    <row r="37" spans="1:23" x14ac:dyDescent="0.25">
      <c r="B37" s="139">
        <v>4.54</v>
      </c>
      <c r="C37" s="15"/>
      <c r="D37" s="710">
        <f t="shared" si="0"/>
        <v>0</v>
      </c>
      <c r="E37" s="1024"/>
      <c r="F37" s="710">
        <f t="shared" si="10"/>
        <v>0</v>
      </c>
      <c r="G37" s="711"/>
      <c r="H37" s="186"/>
      <c r="I37" s="213">
        <f t="shared" si="6"/>
        <v>172.52699999999987</v>
      </c>
      <c r="J37" s="74">
        <f t="shared" si="7"/>
        <v>38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3">
        <f t="shared" si="8"/>
        <v>2043</v>
      </c>
      <c r="V37" s="74">
        <f t="shared" si="9"/>
        <v>450</v>
      </c>
      <c r="W37" s="61">
        <f t="shared" si="5"/>
        <v>0</v>
      </c>
    </row>
    <row r="38" spans="1:23" x14ac:dyDescent="0.25">
      <c r="B38" s="139">
        <v>4.54</v>
      </c>
      <c r="C38" s="15"/>
      <c r="D38" s="710">
        <f t="shared" si="0"/>
        <v>0</v>
      </c>
      <c r="E38" s="1025"/>
      <c r="F38" s="710">
        <f t="shared" si="10"/>
        <v>0</v>
      </c>
      <c r="G38" s="711"/>
      <c r="H38" s="186"/>
      <c r="I38" s="213">
        <f t="shared" si="6"/>
        <v>172.52699999999987</v>
      </c>
      <c r="J38" s="74">
        <f t="shared" si="7"/>
        <v>38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18"/>
      <c r="R38" s="70">
        <f t="shared" si="11"/>
        <v>0</v>
      </c>
      <c r="S38" s="71"/>
      <c r="T38" s="72"/>
      <c r="U38" s="213">
        <f t="shared" si="8"/>
        <v>2043</v>
      </c>
      <c r="V38" s="74">
        <f t="shared" si="9"/>
        <v>450</v>
      </c>
      <c r="W38" s="61">
        <f t="shared" si="5"/>
        <v>0</v>
      </c>
    </row>
    <row r="39" spans="1:23" x14ac:dyDescent="0.25">
      <c r="B39" s="139">
        <v>4.54</v>
      </c>
      <c r="C39" s="15"/>
      <c r="D39" s="710">
        <f t="shared" si="0"/>
        <v>0</v>
      </c>
      <c r="E39" s="1025"/>
      <c r="F39" s="710">
        <f t="shared" si="10"/>
        <v>0</v>
      </c>
      <c r="G39" s="711"/>
      <c r="H39" s="186"/>
      <c r="I39" s="213">
        <f t="shared" si="6"/>
        <v>172.52699999999987</v>
      </c>
      <c r="J39" s="74">
        <f t="shared" si="7"/>
        <v>38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18"/>
      <c r="R39" s="70">
        <f t="shared" si="11"/>
        <v>0</v>
      </c>
      <c r="S39" s="71"/>
      <c r="T39" s="72"/>
      <c r="U39" s="213">
        <f t="shared" si="8"/>
        <v>2043</v>
      </c>
      <c r="V39" s="74">
        <f t="shared" si="9"/>
        <v>450</v>
      </c>
      <c r="W39" s="61">
        <f t="shared" si="5"/>
        <v>0</v>
      </c>
    </row>
    <row r="40" spans="1:23" x14ac:dyDescent="0.25">
      <c r="B40" s="139">
        <v>4.54</v>
      </c>
      <c r="C40" s="15"/>
      <c r="D40" s="710">
        <f t="shared" si="0"/>
        <v>0</v>
      </c>
      <c r="E40" s="1025"/>
      <c r="F40" s="710">
        <f t="shared" si="10"/>
        <v>0</v>
      </c>
      <c r="G40" s="711"/>
      <c r="H40" s="186"/>
      <c r="I40" s="213">
        <f t="shared" si="6"/>
        <v>172.52699999999987</v>
      </c>
      <c r="J40" s="74">
        <f t="shared" si="7"/>
        <v>38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18"/>
      <c r="R40" s="70">
        <f t="shared" si="11"/>
        <v>0</v>
      </c>
      <c r="S40" s="71"/>
      <c r="T40" s="72"/>
      <c r="U40" s="213">
        <f t="shared" si="8"/>
        <v>2043</v>
      </c>
      <c r="V40" s="74">
        <f t="shared" si="9"/>
        <v>450</v>
      </c>
      <c r="W40" s="61">
        <f t="shared" si="5"/>
        <v>0</v>
      </c>
    </row>
    <row r="41" spans="1:23" x14ac:dyDescent="0.25">
      <c r="B41" s="139">
        <v>4.54</v>
      </c>
      <c r="C41" s="15"/>
      <c r="D41" s="710">
        <f t="shared" si="0"/>
        <v>0</v>
      </c>
      <c r="E41" s="1025"/>
      <c r="F41" s="710">
        <f t="shared" si="10"/>
        <v>0</v>
      </c>
      <c r="G41" s="711"/>
      <c r="H41" s="186"/>
      <c r="I41" s="213">
        <f t="shared" si="6"/>
        <v>172.52699999999987</v>
      </c>
      <c r="J41" s="74">
        <f t="shared" si="7"/>
        <v>38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18"/>
      <c r="R41" s="70">
        <f t="shared" si="11"/>
        <v>0</v>
      </c>
      <c r="S41" s="71"/>
      <c r="T41" s="72"/>
      <c r="U41" s="213">
        <f t="shared" si="8"/>
        <v>2043</v>
      </c>
      <c r="V41" s="74">
        <f t="shared" si="9"/>
        <v>450</v>
      </c>
      <c r="W41" s="61">
        <f t="shared" si="5"/>
        <v>0</v>
      </c>
    </row>
    <row r="42" spans="1:23" x14ac:dyDescent="0.25">
      <c r="B42" s="139">
        <v>4.54</v>
      </c>
      <c r="C42" s="15"/>
      <c r="D42" s="710">
        <f t="shared" si="0"/>
        <v>0</v>
      </c>
      <c r="E42" s="1025"/>
      <c r="F42" s="710">
        <f t="shared" si="10"/>
        <v>0</v>
      </c>
      <c r="G42" s="711"/>
      <c r="H42" s="186"/>
      <c r="I42" s="213">
        <f t="shared" si="6"/>
        <v>172.52699999999987</v>
      </c>
      <c r="J42" s="74">
        <f t="shared" si="7"/>
        <v>38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18"/>
      <c r="R42" s="70">
        <f t="shared" si="11"/>
        <v>0</v>
      </c>
      <c r="S42" s="71"/>
      <c r="T42" s="72"/>
      <c r="U42" s="213">
        <f t="shared" si="8"/>
        <v>2043</v>
      </c>
      <c r="V42" s="74">
        <f t="shared" si="9"/>
        <v>450</v>
      </c>
      <c r="W42" s="61">
        <f t="shared" si="5"/>
        <v>0</v>
      </c>
    </row>
    <row r="43" spans="1:23" x14ac:dyDescent="0.25">
      <c r="B43" s="139">
        <v>4.54</v>
      </c>
      <c r="C43" s="15"/>
      <c r="D43" s="710">
        <f t="shared" si="0"/>
        <v>0</v>
      </c>
      <c r="E43" s="1025"/>
      <c r="F43" s="710">
        <f t="shared" si="10"/>
        <v>0</v>
      </c>
      <c r="G43" s="711"/>
      <c r="H43" s="186"/>
      <c r="I43" s="213">
        <f t="shared" si="6"/>
        <v>172.52699999999987</v>
      </c>
      <c r="J43" s="74">
        <f t="shared" si="7"/>
        <v>38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18"/>
      <c r="R43" s="70">
        <f t="shared" si="11"/>
        <v>0</v>
      </c>
      <c r="S43" s="71"/>
      <c r="T43" s="72"/>
      <c r="U43" s="213">
        <f t="shared" si="8"/>
        <v>2043</v>
      </c>
      <c r="V43" s="74">
        <f t="shared" si="9"/>
        <v>450</v>
      </c>
      <c r="W43" s="61">
        <f t="shared" si="5"/>
        <v>0</v>
      </c>
    </row>
    <row r="44" spans="1:23" x14ac:dyDescent="0.25">
      <c r="B44" s="139">
        <v>4.54</v>
      </c>
      <c r="C44" s="15"/>
      <c r="D44" s="710">
        <f t="shared" si="0"/>
        <v>0</v>
      </c>
      <c r="E44" s="1025"/>
      <c r="F44" s="710">
        <f t="shared" si="10"/>
        <v>0</v>
      </c>
      <c r="G44" s="711"/>
      <c r="H44" s="186"/>
      <c r="I44" s="213">
        <f t="shared" si="6"/>
        <v>172.52699999999987</v>
      </c>
      <c r="J44" s="74">
        <f t="shared" si="7"/>
        <v>38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18"/>
      <c r="R44" s="70">
        <f t="shared" si="11"/>
        <v>0</v>
      </c>
      <c r="S44" s="71"/>
      <c r="T44" s="72"/>
      <c r="U44" s="213">
        <f t="shared" si="8"/>
        <v>2043</v>
      </c>
      <c r="V44" s="74">
        <f t="shared" si="9"/>
        <v>450</v>
      </c>
      <c r="W44" s="61">
        <f t="shared" si="5"/>
        <v>0</v>
      </c>
    </row>
    <row r="45" spans="1:23" x14ac:dyDescent="0.25">
      <c r="B45" s="139">
        <v>4.54</v>
      </c>
      <c r="C45" s="15"/>
      <c r="D45" s="710">
        <f t="shared" si="0"/>
        <v>0</v>
      </c>
      <c r="E45" s="1025"/>
      <c r="F45" s="710">
        <f t="shared" si="10"/>
        <v>0</v>
      </c>
      <c r="G45" s="711"/>
      <c r="H45" s="186"/>
      <c r="I45" s="213">
        <f t="shared" si="6"/>
        <v>172.52699999999987</v>
      </c>
      <c r="J45" s="74">
        <f t="shared" si="7"/>
        <v>38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18"/>
      <c r="R45" s="70">
        <f t="shared" si="11"/>
        <v>0</v>
      </c>
      <c r="S45" s="71"/>
      <c r="T45" s="72"/>
      <c r="U45" s="213">
        <f t="shared" si="8"/>
        <v>2043</v>
      </c>
      <c r="V45" s="74">
        <f t="shared" si="9"/>
        <v>450</v>
      </c>
      <c r="W45" s="61">
        <f t="shared" si="5"/>
        <v>0</v>
      </c>
    </row>
    <row r="46" spans="1:23" x14ac:dyDescent="0.25">
      <c r="B46" s="139">
        <v>4.54</v>
      </c>
      <c r="C46" s="15"/>
      <c r="D46" s="710">
        <f t="shared" si="0"/>
        <v>0</v>
      </c>
      <c r="E46" s="1025"/>
      <c r="F46" s="710">
        <f t="shared" si="10"/>
        <v>0</v>
      </c>
      <c r="G46" s="711"/>
      <c r="H46" s="186"/>
      <c r="I46" s="213">
        <f t="shared" si="6"/>
        <v>172.52699999999987</v>
      </c>
      <c r="J46" s="74">
        <f t="shared" si="7"/>
        <v>38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18"/>
      <c r="R46" s="70">
        <f t="shared" si="11"/>
        <v>0</v>
      </c>
      <c r="S46" s="71"/>
      <c r="T46" s="72"/>
      <c r="U46" s="213">
        <f t="shared" si="8"/>
        <v>2043</v>
      </c>
      <c r="V46" s="74">
        <f t="shared" si="9"/>
        <v>450</v>
      </c>
      <c r="W46" s="61">
        <f t="shared" si="5"/>
        <v>0</v>
      </c>
    </row>
    <row r="47" spans="1:23" x14ac:dyDescent="0.25">
      <c r="B47" s="139">
        <v>4.54</v>
      </c>
      <c r="C47" s="15"/>
      <c r="D47" s="710">
        <f t="shared" si="0"/>
        <v>0</v>
      </c>
      <c r="E47" s="1025"/>
      <c r="F47" s="710">
        <f t="shared" si="10"/>
        <v>0</v>
      </c>
      <c r="G47" s="711"/>
      <c r="H47" s="186"/>
      <c r="I47" s="213">
        <f t="shared" si="6"/>
        <v>172.52699999999987</v>
      </c>
      <c r="J47" s="74">
        <f t="shared" si="7"/>
        <v>38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18"/>
      <c r="R47" s="70">
        <f t="shared" si="11"/>
        <v>0</v>
      </c>
      <c r="S47" s="71"/>
      <c r="T47" s="72"/>
      <c r="U47" s="213">
        <f t="shared" si="8"/>
        <v>2043</v>
      </c>
      <c r="V47" s="74">
        <f t="shared" si="9"/>
        <v>450</v>
      </c>
      <c r="W47" s="61">
        <f t="shared" si="5"/>
        <v>0</v>
      </c>
    </row>
    <row r="48" spans="1:23" x14ac:dyDescent="0.25">
      <c r="B48" s="139">
        <v>4.54</v>
      </c>
      <c r="C48" s="15"/>
      <c r="D48" s="710">
        <f t="shared" si="0"/>
        <v>0</v>
      </c>
      <c r="E48" s="1025"/>
      <c r="F48" s="710">
        <f t="shared" si="10"/>
        <v>0</v>
      </c>
      <c r="G48" s="711"/>
      <c r="H48" s="186"/>
      <c r="I48" s="213">
        <f t="shared" si="6"/>
        <v>172.52699999999987</v>
      </c>
      <c r="J48" s="74">
        <f t="shared" si="7"/>
        <v>38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18"/>
      <c r="R48" s="70">
        <f t="shared" si="11"/>
        <v>0</v>
      </c>
      <c r="S48" s="71"/>
      <c r="T48" s="72"/>
      <c r="U48" s="213">
        <f t="shared" si="8"/>
        <v>2043</v>
      </c>
      <c r="V48" s="74">
        <f t="shared" si="9"/>
        <v>450</v>
      </c>
      <c r="W48" s="61">
        <f t="shared" si="5"/>
        <v>0</v>
      </c>
    </row>
    <row r="49" spans="2:23" x14ac:dyDescent="0.25">
      <c r="B49" s="139">
        <v>4.54</v>
      </c>
      <c r="C49" s="15"/>
      <c r="D49" s="710">
        <f t="shared" si="0"/>
        <v>0</v>
      </c>
      <c r="E49" s="1025"/>
      <c r="F49" s="710">
        <f t="shared" si="10"/>
        <v>0</v>
      </c>
      <c r="G49" s="711"/>
      <c r="H49" s="186"/>
      <c r="I49" s="213">
        <f t="shared" si="6"/>
        <v>172.52699999999987</v>
      </c>
      <c r="J49" s="74">
        <f t="shared" si="7"/>
        <v>38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18"/>
      <c r="R49" s="70">
        <f t="shared" si="11"/>
        <v>0</v>
      </c>
      <c r="S49" s="71"/>
      <c r="T49" s="72"/>
      <c r="U49" s="213">
        <f t="shared" si="8"/>
        <v>2043</v>
      </c>
      <c r="V49" s="74">
        <f t="shared" si="9"/>
        <v>450</v>
      </c>
      <c r="W49" s="61">
        <f t="shared" si="5"/>
        <v>0</v>
      </c>
    </row>
    <row r="50" spans="2:23" x14ac:dyDescent="0.25">
      <c r="B50" s="139">
        <v>4.54</v>
      </c>
      <c r="C50" s="15"/>
      <c r="D50" s="710">
        <f t="shared" si="0"/>
        <v>0</v>
      </c>
      <c r="E50" s="1025"/>
      <c r="F50" s="710">
        <f t="shared" si="10"/>
        <v>0</v>
      </c>
      <c r="G50" s="711"/>
      <c r="H50" s="186"/>
      <c r="I50" s="213">
        <f t="shared" si="6"/>
        <v>172.52699999999987</v>
      </c>
      <c r="J50" s="74">
        <f t="shared" si="7"/>
        <v>38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18"/>
      <c r="R50" s="70">
        <f t="shared" si="11"/>
        <v>0</v>
      </c>
      <c r="S50" s="71"/>
      <c r="T50" s="72"/>
      <c r="U50" s="213">
        <f t="shared" si="8"/>
        <v>2043</v>
      </c>
      <c r="V50" s="74">
        <f t="shared" si="9"/>
        <v>450</v>
      </c>
      <c r="W50" s="61">
        <f t="shared" si="5"/>
        <v>0</v>
      </c>
    </row>
    <row r="51" spans="2:23" x14ac:dyDescent="0.25">
      <c r="B51" s="139">
        <v>4.54</v>
      </c>
      <c r="C51" s="15"/>
      <c r="D51" s="710">
        <f t="shared" si="0"/>
        <v>0</v>
      </c>
      <c r="E51" s="1025"/>
      <c r="F51" s="710">
        <f t="shared" si="10"/>
        <v>0</v>
      </c>
      <c r="G51" s="711"/>
      <c r="H51" s="186"/>
      <c r="I51" s="213">
        <f t="shared" si="6"/>
        <v>172.52699999999987</v>
      </c>
      <c r="J51" s="74">
        <f t="shared" si="7"/>
        <v>38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18"/>
      <c r="R51" s="70">
        <f t="shared" si="11"/>
        <v>0</v>
      </c>
      <c r="S51" s="71"/>
      <c r="T51" s="72"/>
      <c r="U51" s="213">
        <f t="shared" si="8"/>
        <v>2043</v>
      </c>
      <c r="V51" s="74">
        <f t="shared" si="9"/>
        <v>450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0"/>
        <v>0</v>
      </c>
      <c r="E52" s="218"/>
      <c r="F52" s="70">
        <f t="shared" si="10"/>
        <v>0</v>
      </c>
      <c r="G52" s="71"/>
      <c r="H52" s="72"/>
      <c r="I52" s="213">
        <f t="shared" si="6"/>
        <v>172.52699999999987</v>
      </c>
      <c r="J52" s="74">
        <f t="shared" si="7"/>
        <v>38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18"/>
      <c r="R52" s="70">
        <f t="shared" si="11"/>
        <v>0</v>
      </c>
      <c r="S52" s="71"/>
      <c r="T52" s="72"/>
      <c r="U52" s="213">
        <f t="shared" si="8"/>
        <v>2043</v>
      </c>
      <c r="V52" s="74">
        <f t="shared" si="9"/>
        <v>450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0"/>
        <v>0</v>
      </c>
      <c r="E53" s="218"/>
      <c r="F53" s="70">
        <f t="shared" si="10"/>
        <v>0</v>
      </c>
      <c r="G53" s="71"/>
      <c r="H53" s="72"/>
      <c r="I53" s="213">
        <f t="shared" si="6"/>
        <v>172.52699999999987</v>
      </c>
      <c r="J53" s="74">
        <f t="shared" si="7"/>
        <v>38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18"/>
      <c r="R53" s="70">
        <f t="shared" si="11"/>
        <v>0</v>
      </c>
      <c r="S53" s="71"/>
      <c r="T53" s="72"/>
      <c r="U53" s="213">
        <f t="shared" si="8"/>
        <v>2043</v>
      </c>
      <c r="V53" s="74">
        <f t="shared" si="9"/>
        <v>450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0"/>
        <v>0</v>
      </c>
      <c r="E54" s="218"/>
      <c r="F54" s="70">
        <f t="shared" si="10"/>
        <v>0</v>
      </c>
      <c r="G54" s="71"/>
      <c r="H54" s="72"/>
      <c r="I54" s="213">
        <f t="shared" si="6"/>
        <v>172.52699999999987</v>
      </c>
      <c r="J54" s="74">
        <f t="shared" si="7"/>
        <v>38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18"/>
      <c r="R54" s="70">
        <f t="shared" si="11"/>
        <v>0</v>
      </c>
      <c r="S54" s="71"/>
      <c r="T54" s="72"/>
      <c r="U54" s="213">
        <f t="shared" si="8"/>
        <v>2043</v>
      </c>
      <c r="V54" s="74">
        <f t="shared" si="9"/>
        <v>450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0"/>
        <v>0</v>
      </c>
      <c r="E55" s="218"/>
      <c r="F55" s="70">
        <f t="shared" si="10"/>
        <v>0</v>
      </c>
      <c r="G55" s="71"/>
      <c r="H55" s="72"/>
      <c r="I55" s="213">
        <f t="shared" si="6"/>
        <v>172.52699999999987</v>
      </c>
      <c r="J55" s="74">
        <f t="shared" si="7"/>
        <v>38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18"/>
      <c r="R55" s="70">
        <f t="shared" si="11"/>
        <v>0</v>
      </c>
      <c r="S55" s="71"/>
      <c r="T55" s="72"/>
      <c r="U55" s="213">
        <f t="shared" si="8"/>
        <v>2043</v>
      </c>
      <c r="V55" s="74">
        <f t="shared" si="9"/>
        <v>450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0"/>
        <v>0</v>
      </c>
      <c r="E56" s="218"/>
      <c r="F56" s="70">
        <f t="shared" si="10"/>
        <v>0</v>
      </c>
      <c r="G56" s="71"/>
      <c r="H56" s="72"/>
      <c r="I56" s="213">
        <f t="shared" si="6"/>
        <v>172.52699999999987</v>
      </c>
      <c r="J56" s="74">
        <f t="shared" si="7"/>
        <v>38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18"/>
      <c r="R56" s="70">
        <f t="shared" si="11"/>
        <v>0</v>
      </c>
      <c r="S56" s="71"/>
      <c r="T56" s="72"/>
      <c r="U56" s="213">
        <f t="shared" si="8"/>
        <v>2043</v>
      </c>
      <c r="V56" s="74">
        <f t="shared" si="9"/>
        <v>450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0"/>
        <v>0</v>
      </c>
      <c r="E57" s="218"/>
      <c r="F57" s="70">
        <f t="shared" si="10"/>
        <v>0</v>
      </c>
      <c r="G57" s="71"/>
      <c r="H57" s="72"/>
      <c r="I57" s="213">
        <f t="shared" si="6"/>
        <v>172.52699999999987</v>
      </c>
      <c r="J57" s="74">
        <f t="shared" si="7"/>
        <v>38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18"/>
      <c r="R57" s="70">
        <f t="shared" si="11"/>
        <v>0</v>
      </c>
      <c r="S57" s="71"/>
      <c r="T57" s="72"/>
      <c r="U57" s="213">
        <f t="shared" si="8"/>
        <v>2043</v>
      </c>
      <c r="V57" s="74">
        <f t="shared" si="9"/>
        <v>450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0"/>
        <v>0</v>
      </c>
      <c r="E58" s="218"/>
      <c r="F58" s="70">
        <f t="shared" si="10"/>
        <v>0</v>
      </c>
      <c r="G58" s="71"/>
      <c r="H58" s="72"/>
      <c r="I58" s="213">
        <f t="shared" si="6"/>
        <v>172.52699999999987</v>
      </c>
      <c r="J58" s="74">
        <f t="shared" si="7"/>
        <v>38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18"/>
      <c r="R58" s="70">
        <f t="shared" si="11"/>
        <v>0</v>
      </c>
      <c r="S58" s="71"/>
      <c r="T58" s="72"/>
      <c r="U58" s="213">
        <f t="shared" si="8"/>
        <v>2043</v>
      </c>
      <c r="V58" s="74">
        <f t="shared" si="9"/>
        <v>450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0"/>
        <v>0</v>
      </c>
      <c r="E59" s="218"/>
      <c r="F59" s="70">
        <f t="shared" si="10"/>
        <v>0</v>
      </c>
      <c r="G59" s="71"/>
      <c r="H59" s="72"/>
      <c r="I59" s="213">
        <f t="shared" si="6"/>
        <v>172.52699999999987</v>
      </c>
      <c r="J59" s="74">
        <f t="shared" si="7"/>
        <v>38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18"/>
      <c r="R59" s="70">
        <f t="shared" si="11"/>
        <v>0</v>
      </c>
      <c r="S59" s="71"/>
      <c r="T59" s="72"/>
      <c r="U59" s="213">
        <f t="shared" si="8"/>
        <v>2043</v>
      </c>
      <c r="V59" s="74">
        <f t="shared" si="9"/>
        <v>450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0"/>
        <v>0</v>
      </c>
      <c r="E60" s="218"/>
      <c r="F60" s="70">
        <f t="shared" si="10"/>
        <v>0</v>
      </c>
      <c r="G60" s="71"/>
      <c r="H60" s="72"/>
      <c r="I60" s="213">
        <f t="shared" si="6"/>
        <v>172.52699999999987</v>
      </c>
      <c r="J60" s="74">
        <f t="shared" si="7"/>
        <v>38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18"/>
      <c r="R60" s="70">
        <f t="shared" si="11"/>
        <v>0</v>
      </c>
      <c r="S60" s="71"/>
      <c r="T60" s="72"/>
      <c r="U60" s="213">
        <f t="shared" si="8"/>
        <v>2043</v>
      </c>
      <c r="V60" s="74">
        <f t="shared" si="9"/>
        <v>450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0"/>
        <v>0</v>
      </c>
      <c r="E61" s="218"/>
      <c r="F61" s="70">
        <f t="shared" si="10"/>
        <v>0</v>
      </c>
      <c r="G61" s="71"/>
      <c r="H61" s="72"/>
      <c r="I61" s="213">
        <f t="shared" si="6"/>
        <v>172.52699999999987</v>
      </c>
      <c r="J61" s="74">
        <f t="shared" si="7"/>
        <v>38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18"/>
      <c r="R61" s="70">
        <f t="shared" si="11"/>
        <v>0</v>
      </c>
      <c r="S61" s="71"/>
      <c r="T61" s="72"/>
      <c r="U61" s="213">
        <f t="shared" si="8"/>
        <v>2043</v>
      </c>
      <c r="V61" s="74">
        <f t="shared" si="9"/>
        <v>450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0"/>
        <v>0</v>
      </c>
      <c r="E62" s="218"/>
      <c r="F62" s="70">
        <f t="shared" si="10"/>
        <v>0</v>
      </c>
      <c r="G62" s="71"/>
      <c r="H62" s="72"/>
      <c r="I62" s="213">
        <f t="shared" si="6"/>
        <v>172.52699999999987</v>
      </c>
      <c r="J62" s="74">
        <f t="shared" si="7"/>
        <v>38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18"/>
      <c r="R62" s="70">
        <f t="shared" si="11"/>
        <v>0</v>
      </c>
      <c r="S62" s="71"/>
      <c r="T62" s="72"/>
      <c r="U62" s="213">
        <f t="shared" si="8"/>
        <v>2043</v>
      </c>
      <c r="V62" s="74">
        <f t="shared" si="9"/>
        <v>450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0"/>
        <v>0</v>
      </c>
      <c r="E63" s="218"/>
      <c r="F63" s="70">
        <f t="shared" si="10"/>
        <v>0</v>
      </c>
      <c r="G63" s="71"/>
      <c r="H63" s="72"/>
      <c r="I63" s="213">
        <f t="shared" si="6"/>
        <v>172.52699999999987</v>
      </c>
      <c r="J63" s="74">
        <f t="shared" si="7"/>
        <v>38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18"/>
      <c r="R63" s="70">
        <f t="shared" si="11"/>
        <v>0</v>
      </c>
      <c r="S63" s="71"/>
      <c r="T63" s="72"/>
      <c r="U63" s="213">
        <f t="shared" si="8"/>
        <v>2043</v>
      </c>
      <c r="V63" s="74">
        <f t="shared" si="9"/>
        <v>450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0"/>
        <v>0</v>
      </c>
      <c r="E64" s="218"/>
      <c r="F64" s="70">
        <f t="shared" si="10"/>
        <v>0</v>
      </c>
      <c r="G64" s="71"/>
      <c r="H64" s="72"/>
      <c r="I64" s="213">
        <f t="shared" si="6"/>
        <v>172.52699999999987</v>
      </c>
      <c r="J64" s="74">
        <f t="shared" si="7"/>
        <v>38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18"/>
      <c r="R64" s="70">
        <f t="shared" si="11"/>
        <v>0</v>
      </c>
      <c r="S64" s="71"/>
      <c r="T64" s="72"/>
      <c r="U64" s="213">
        <f t="shared" si="8"/>
        <v>2043</v>
      </c>
      <c r="V64" s="74">
        <f t="shared" si="9"/>
        <v>450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0"/>
        <v>0</v>
      </c>
      <c r="E65" s="218"/>
      <c r="F65" s="70">
        <f t="shared" si="10"/>
        <v>0</v>
      </c>
      <c r="G65" s="71"/>
      <c r="H65" s="72"/>
      <c r="I65" s="213">
        <f t="shared" si="6"/>
        <v>172.52699999999987</v>
      </c>
      <c r="J65" s="74">
        <f t="shared" si="7"/>
        <v>38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18"/>
      <c r="R65" s="70">
        <f t="shared" si="11"/>
        <v>0</v>
      </c>
      <c r="S65" s="71"/>
      <c r="T65" s="72"/>
      <c r="U65" s="213">
        <f t="shared" si="8"/>
        <v>2043</v>
      </c>
      <c r="V65" s="74">
        <f t="shared" si="9"/>
        <v>450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0"/>
        <v>0</v>
      </c>
      <c r="E66" s="218"/>
      <c r="F66" s="70">
        <f t="shared" si="10"/>
        <v>0</v>
      </c>
      <c r="G66" s="71"/>
      <c r="H66" s="72"/>
      <c r="I66" s="213">
        <f t="shared" si="6"/>
        <v>172.52699999999987</v>
      </c>
      <c r="J66" s="74">
        <f t="shared" si="7"/>
        <v>38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18"/>
      <c r="R66" s="70">
        <f t="shared" si="11"/>
        <v>0</v>
      </c>
      <c r="S66" s="71"/>
      <c r="T66" s="72"/>
      <c r="U66" s="213">
        <f t="shared" si="8"/>
        <v>2043</v>
      </c>
      <c r="V66" s="74">
        <f t="shared" si="9"/>
        <v>450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0"/>
        <v>0</v>
      </c>
      <c r="E67" s="218"/>
      <c r="F67" s="70">
        <f t="shared" si="10"/>
        <v>0</v>
      </c>
      <c r="G67" s="71"/>
      <c r="H67" s="72"/>
      <c r="I67" s="213">
        <f t="shared" si="6"/>
        <v>172.52699999999987</v>
      </c>
      <c r="J67" s="74">
        <f t="shared" si="7"/>
        <v>38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18"/>
      <c r="R67" s="70">
        <f t="shared" si="11"/>
        <v>0</v>
      </c>
      <c r="S67" s="71"/>
      <c r="T67" s="72"/>
      <c r="U67" s="213">
        <f t="shared" si="8"/>
        <v>2043</v>
      </c>
      <c r="V67" s="74">
        <f t="shared" si="9"/>
        <v>450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0"/>
        <v>0</v>
      </c>
      <c r="E68" s="218"/>
      <c r="F68" s="70">
        <f t="shared" si="10"/>
        <v>0</v>
      </c>
      <c r="G68" s="71"/>
      <c r="H68" s="72"/>
      <c r="I68" s="213">
        <f t="shared" si="6"/>
        <v>172.52699999999987</v>
      </c>
      <c r="J68" s="74">
        <f t="shared" si="7"/>
        <v>38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18"/>
      <c r="R68" s="70">
        <f t="shared" si="11"/>
        <v>0</v>
      </c>
      <c r="S68" s="71"/>
      <c r="T68" s="72"/>
      <c r="U68" s="213">
        <f t="shared" si="8"/>
        <v>2043</v>
      </c>
      <c r="V68" s="74">
        <f t="shared" si="9"/>
        <v>450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0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1"/>
        <v>0</v>
      </c>
      <c r="S69" s="145"/>
      <c r="T69" s="221"/>
      <c r="U69" s="136"/>
      <c r="V69" s="74"/>
    </row>
    <row r="70" spans="2:23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</row>
    <row r="73" spans="2:23" x14ac:dyDescent="0.25">
      <c r="C73" s="1107" t="s">
        <v>19</v>
      </c>
      <c r="D73" s="1108"/>
      <c r="E73" s="39">
        <f>E4+E5-F70+E6+E7</f>
        <v>172.5270000000001</v>
      </c>
      <c r="F73" s="6"/>
      <c r="G73" s="6"/>
      <c r="H73" s="17"/>
      <c r="I73" s="136"/>
      <c r="J73" s="74"/>
      <c r="O73" s="1107" t="s">
        <v>19</v>
      </c>
      <c r="P73" s="1108"/>
      <c r="Q73" s="39">
        <f>Q4+Q5-R70+Q6+Q7</f>
        <v>2043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09" t="s">
        <v>19</v>
      </c>
      <c r="J7" s="111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0"/>
      <c r="J8" s="1112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07" t="s">
        <v>19</v>
      </c>
      <c r="D64" s="110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selection activeCell="M18" sqref="M17: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82" t="s">
        <v>258</v>
      </c>
      <c r="B1" s="1082"/>
      <c r="C1" s="1082"/>
      <c r="D1" s="1082"/>
      <c r="E1" s="1082"/>
      <c r="F1" s="1082"/>
      <c r="G1" s="1082"/>
      <c r="H1" s="11">
        <v>1</v>
      </c>
      <c r="K1" s="1082" t="str">
        <f>A1</f>
        <v>INVENTARIO    DEL MES DE NOVIEMBRE 2021</v>
      </c>
      <c r="L1" s="1082"/>
      <c r="M1" s="1082"/>
      <c r="N1" s="1082"/>
      <c r="O1" s="1082"/>
      <c r="P1" s="1082"/>
      <c r="Q1" s="10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3" t="s">
        <v>102</v>
      </c>
      <c r="B5" s="1113" t="s">
        <v>124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102</v>
      </c>
      <c r="L5" s="1115" t="s">
        <v>125</v>
      </c>
      <c r="M5" s="693">
        <v>88</v>
      </c>
      <c r="N5" s="261">
        <v>44526</v>
      </c>
      <c r="O5" s="272">
        <v>100</v>
      </c>
      <c r="P5" s="266">
        <v>10</v>
      </c>
      <c r="Q5" s="273"/>
    </row>
    <row r="6" spans="1:19" ht="22.5" customHeight="1" thickBot="1" x14ac:dyDescent="0.3">
      <c r="A6" s="263"/>
      <c r="B6" s="1114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15"/>
      <c r="M6" s="629"/>
      <c r="N6" s="261"/>
      <c r="O6" s="280"/>
      <c r="P6" s="266"/>
      <c r="Q6" s="275">
        <f>P78</f>
        <v>20</v>
      </c>
      <c r="R6" s="7">
        <f>O6-Q6+O7+O5-Q5</f>
        <v>80</v>
      </c>
    </row>
    <row r="7" spans="1:1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239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228</v>
      </c>
      <c r="R9" s="279">
        <v>100</v>
      </c>
      <c r="S9" s="289">
        <f>O6-P9+O5+O7</f>
        <v>90</v>
      </c>
    </row>
    <row r="10" spans="1:1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243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243</v>
      </c>
      <c r="R10" s="279">
        <v>100</v>
      </c>
      <c r="S10" s="289">
        <f t="shared" ref="S10:S73" si="3">S9-P10</f>
        <v>80</v>
      </c>
    </row>
    <row r="11" spans="1:1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4">D11</f>
        <v>20</v>
      </c>
      <c r="G11" s="278" t="s">
        <v>247</v>
      </c>
      <c r="H11" s="279">
        <v>115</v>
      </c>
      <c r="I11" s="289">
        <f t="shared" ref="I11:I74" si="5">I10-F11</f>
        <v>30</v>
      </c>
      <c r="K11" s="205"/>
      <c r="L11" s="84">
        <f t="shared" si="1"/>
        <v>8</v>
      </c>
      <c r="M11" s="74"/>
      <c r="N11" s="1012"/>
      <c r="O11" s="1013"/>
      <c r="P11" s="1012">
        <f t="shared" si="2"/>
        <v>0</v>
      </c>
      <c r="Q11" s="692"/>
      <c r="R11" s="1014"/>
      <c r="S11" s="289">
        <f t="shared" si="3"/>
        <v>80</v>
      </c>
    </row>
    <row r="12" spans="1:19" x14ac:dyDescent="0.25">
      <c r="A12" s="205"/>
      <c r="B12" s="84">
        <f t="shared" si="0"/>
        <v>3</v>
      </c>
      <c r="C12" s="74"/>
      <c r="D12" s="1012"/>
      <c r="E12" s="1013"/>
      <c r="F12" s="1012">
        <f t="shared" si="4"/>
        <v>0</v>
      </c>
      <c r="G12" s="692"/>
      <c r="H12" s="279"/>
      <c r="I12" s="289">
        <f t="shared" si="5"/>
        <v>30</v>
      </c>
      <c r="K12" s="205"/>
      <c r="L12" s="84">
        <f t="shared" si="1"/>
        <v>8</v>
      </c>
      <c r="M12" s="74"/>
      <c r="N12" s="1012"/>
      <c r="O12" s="1013"/>
      <c r="P12" s="1012">
        <f t="shared" si="2"/>
        <v>0</v>
      </c>
      <c r="Q12" s="692"/>
      <c r="R12" s="1014"/>
      <c r="S12" s="289">
        <f t="shared" si="3"/>
        <v>80</v>
      </c>
    </row>
    <row r="13" spans="1:19" x14ac:dyDescent="0.25">
      <c r="A13" s="83" t="s">
        <v>33</v>
      </c>
      <c r="B13" s="84">
        <f t="shared" si="0"/>
        <v>3</v>
      </c>
      <c r="C13" s="74"/>
      <c r="D13" s="1012"/>
      <c r="E13" s="1013"/>
      <c r="F13" s="1012">
        <f t="shared" si="4"/>
        <v>0</v>
      </c>
      <c r="G13" s="692"/>
      <c r="H13" s="279"/>
      <c r="I13" s="289">
        <f t="shared" si="5"/>
        <v>30</v>
      </c>
      <c r="K13" s="83" t="s">
        <v>33</v>
      </c>
      <c r="L13" s="84">
        <f t="shared" si="1"/>
        <v>8</v>
      </c>
      <c r="M13" s="74"/>
      <c r="N13" s="1012"/>
      <c r="O13" s="1013"/>
      <c r="P13" s="1012">
        <f t="shared" si="2"/>
        <v>0</v>
      </c>
      <c r="Q13" s="692"/>
      <c r="R13" s="1014"/>
      <c r="S13" s="289">
        <f t="shared" si="3"/>
        <v>80</v>
      </c>
    </row>
    <row r="14" spans="1:19" x14ac:dyDescent="0.25">
      <c r="A14" s="74"/>
      <c r="B14" s="84">
        <f t="shared" si="0"/>
        <v>3</v>
      </c>
      <c r="C14" s="74"/>
      <c r="D14" s="1012"/>
      <c r="E14" s="1013"/>
      <c r="F14" s="1012">
        <f t="shared" si="4"/>
        <v>0</v>
      </c>
      <c r="G14" s="692"/>
      <c r="H14" s="279"/>
      <c r="I14" s="289">
        <f t="shared" si="5"/>
        <v>30</v>
      </c>
      <c r="K14" s="74"/>
      <c r="L14" s="84">
        <f t="shared" si="1"/>
        <v>8</v>
      </c>
      <c r="M14" s="74"/>
      <c r="N14" s="1012"/>
      <c r="O14" s="1013"/>
      <c r="P14" s="1012">
        <f t="shared" si="2"/>
        <v>0</v>
      </c>
      <c r="Q14" s="692"/>
      <c r="R14" s="1014"/>
      <c r="S14" s="289">
        <f t="shared" si="3"/>
        <v>80</v>
      </c>
    </row>
    <row r="15" spans="1:19" x14ac:dyDescent="0.25">
      <c r="A15" s="74"/>
      <c r="B15" s="84">
        <f t="shared" si="0"/>
        <v>3</v>
      </c>
      <c r="C15" s="74"/>
      <c r="D15" s="1012"/>
      <c r="E15" s="1013"/>
      <c r="F15" s="1012">
        <f t="shared" si="4"/>
        <v>0</v>
      </c>
      <c r="G15" s="692"/>
      <c r="H15" s="279"/>
      <c r="I15" s="289">
        <f t="shared" si="5"/>
        <v>30</v>
      </c>
      <c r="K15" s="74"/>
      <c r="L15" s="84">
        <f t="shared" si="1"/>
        <v>8</v>
      </c>
      <c r="M15" s="74"/>
      <c r="N15" s="1012"/>
      <c r="O15" s="1013"/>
      <c r="P15" s="1012">
        <f t="shared" si="2"/>
        <v>0</v>
      </c>
      <c r="Q15" s="692"/>
      <c r="R15" s="1014"/>
      <c r="S15" s="289">
        <f t="shared" si="3"/>
        <v>80</v>
      </c>
    </row>
    <row r="16" spans="1:19" x14ac:dyDescent="0.25">
      <c r="B16" s="84">
        <f t="shared" si="0"/>
        <v>3</v>
      </c>
      <c r="C16" s="74"/>
      <c r="D16" s="1012"/>
      <c r="E16" s="1013"/>
      <c r="F16" s="1012">
        <f t="shared" si="4"/>
        <v>0</v>
      </c>
      <c r="G16" s="692"/>
      <c r="H16" s="279"/>
      <c r="I16" s="289">
        <f t="shared" si="5"/>
        <v>30</v>
      </c>
      <c r="L16" s="84">
        <f t="shared" si="1"/>
        <v>8</v>
      </c>
      <c r="M16" s="74"/>
      <c r="N16" s="1012"/>
      <c r="O16" s="1013"/>
      <c r="P16" s="1012">
        <f t="shared" si="2"/>
        <v>0</v>
      </c>
      <c r="Q16" s="692"/>
      <c r="R16" s="1014"/>
      <c r="S16" s="289">
        <f t="shared" si="3"/>
        <v>80</v>
      </c>
    </row>
    <row r="17" spans="1:19" x14ac:dyDescent="0.25">
      <c r="B17" s="84">
        <f t="shared" si="0"/>
        <v>3</v>
      </c>
      <c r="C17" s="74"/>
      <c r="D17" s="1012"/>
      <c r="E17" s="1013"/>
      <c r="F17" s="1012">
        <f t="shared" si="4"/>
        <v>0</v>
      </c>
      <c r="G17" s="692"/>
      <c r="H17" s="279"/>
      <c r="I17" s="289">
        <f t="shared" si="5"/>
        <v>30</v>
      </c>
      <c r="L17" s="84">
        <f t="shared" si="1"/>
        <v>8</v>
      </c>
      <c r="M17" s="74"/>
      <c r="N17" s="1012"/>
      <c r="O17" s="1013"/>
      <c r="P17" s="1012">
        <f t="shared" si="2"/>
        <v>0</v>
      </c>
      <c r="Q17" s="692"/>
      <c r="R17" s="1014"/>
      <c r="S17" s="289">
        <f t="shared" si="3"/>
        <v>80</v>
      </c>
    </row>
    <row r="18" spans="1:19" x14ac:dyDescent="0.25">
      <c r="A18" s="126"/>
      <c r="B18" s="84">
        <f t="shared" si="0"/>
        <v>3</v>
      </c>
      <c r="C18" s="74"/>
      <c r="D18" s="1012"/>
      <c r="E18" s="1013"/>
      <c r="F18" s="1012">
        <f t="shared" si="4"/>
        <v>0</v>
      </c>
      <c r="G18" s="692"/>
      <c r="H18" s="279"/>
      <c r="I18" s="289">
        <f t="shared" si="5"/>
        <v>30</v>
      </c>
      <c r="K18" s="126"/>
      <c r="L18" s="84">
        <f t="shared" si="1"/>
        <v>8</v>
      </c>
      <c r="M18" s="74"/>
      <c r="N18" s="1012"/>
      <c r="O18" s="1013"/>
      <c r="P18" s="1012">
        <f t="shared" si="2"/>
        <v>0</v>
      </c>
      <c r="Q18" s="692"/>
      <c r="R18" s="1014"/>
      <c r="S18" s="289">
        <f t="shared" si="3"/>
        <v>80</v>
      </c>
    </row>
    <row r="19" spans="1:19" x14ac:dyDescent="0.25">
      <c r="A19" s="126"/>
      <c r="B19" s="84">
        <f t="shared" si="0"/>
        <v>3</v>
      </c>
      <c r="C19" s="15"/>
      <c r="D19" s="1012"/>
      <c r="E19" s="1013"/>
      <c r="F19" s="1012">
        <f t="shared" si="4"/>
        <v>0</v>
      </c>
      <c r="G19" s="692"/>
      <c r="H19" s="279"/>
      <c r="I19" s="289">
        <f t="shared" si="5"/>
        <v>30</v>
      </c>
      <c r="K19" s="126"/>
      <c r="L19" s="84">
        <f t="shared" si="1"/>
        <v>8</v>
      </c>
      <c r="M19" s="15"/>
      <c r="N19" s="1012"/>
      <c r="O19" s="1013"/>
      <c r="P19" s="1012">
        <f t="shared" si="2"/>
        <v>0</v>
      </c>
      <c r="Q19" s="692"/>
      <c r="R19" s="1014"/>
      <c r="S19" s="289">
        <f t="shared" si="3"/>
        <v>80</v>
      </c>
    </row>
    <row r="20" spans="1:19" x14ac:dyDescent="0.25">
      <c r="A20" s="126"/>
      <c r="B20" s="84">
        <f t="shared" si="0"/>
        <v>3</v>
      </c>
      <c r="C20" s="15"/>
      <c r="D20" s="1012"/>
      <c r="E20" s="1013"/>
      <c r="F20" s="1012">
        <f t="shared" si="4"/>
        <v>0</v>
      </c>
      <c r="G20" s="692"/>
      <c r="H20" s="279"/>
      <c r="I20" s="289">
        <f t="shared" si="5"/>
        <v>30</v>
      </c>
      <c r="K20" s="126"/>
      <c r="L20" s="84">
        <f t="shared" si="1"/>
        <v>8</v>
      </c>
      <c r="M20" s="15"/>
      <c r="N20" s="1012"/>
      <c r="O20" s="1013"/>
      <c r="P20" s="1012">
        <f t="shared" si="2"/>
        <v>0</v>
      </c>
      <c r="Q20" s="692"/>
      <c r="R20" s="1014"/>
      <c r="S20" s="289">
        <f t="shared" si="3"/>
        <v>80</v>
      </c>
    </row>
    <row r="21" spans="1:19" x14ac:dyDescent="0.25">
      <c r="A21" s="126"/>
      <c r="B21" s="84">
        <f t="shared" si="0"/>
        <v>3</v>
      </c>
      <c r="C21" s="15"/>
      <c r="D21" s="1012"/>
      <c r="E21" s="1013"/>
      <c r="F21" s="1012">
        <f t="shared" si="4"/>
        <v>0</v>
      </c>
      <c r="G21" s="692"/>
      <c r="H21" s="279"/>
      <c r="I21" s="289">
        <f t="shared" si="5"/>
        <v>30</v>
      </c>
      <c r="K21" s="126"/>
      <c r="L21" s="84">
        <f t="shared" si="1"/>
        <v>8</v>
      </c>
      <c r="M21" s="15"/>
      <c r="N21" s="1012"/>
      <c r="O21" s="1013"/>
      <c r="P21" s="1012">
        <f t="shared" si="2"/>
        <v>0</v>
      </c>
      <c r="Q21" s="692"/>
      <c r="R21" s="1014"/>
      <c r="S21" s="289">
        <f t="shared" si="3"/>
        <v>80</v>
      </c>
    </row>
    <row r="22" spans="1:19" x14ac:dyDescent="0.25">
      <c r="A22" s="126"/>
      <c r="B22" s="295">
        <f t="shared" si="0"/>
        <v>3</v>
      </c>
      <c r="C22" s="15"/>
      <c r="D22" s="1012"/>
      <c r="E22" s="1013"/>
      <c r="F22" s="1012">
        <f t="shared" si="4"/>
        <v>0</v>
      </c>
      <c r="G22" s="692"/>
      <c r="H22" s="279"/>
      <c r="I22" s="289">
        <f t="shared" si="5"/>
        <v>30</v>
      </c>
      <c r="K22" s="126"/>
      <c r="L22" s="295">
        <f t="shared" si="1"/>
        <v>8</v>
      </c>
      <c r="M22" s="15"/>
      <c r="N22" s="1012"/>
      <c r="O22" s="1013"/>
      <c r="P22" s="1012">
        <f t="shared" si="2"/>
        <v>0</v>
      </c>
      <c r="Q22" s="692"/>
      <c r="R22" s="1014"/>
      <c r="S22" s="289">
        <f t="shared" si="3"/>
        <v>80</v>
      </c>
    </row>
    <row r="23" spans="1:19" x14ac:dyDescent="0.25">
      <c r="A23" s="127"/>
      <c r="B23" s="295">
        <f t="shared" si="0"/>
        <v>3</v>
      </c>
      <c r="C23" s="15"/>
      <c r="D23" s="1012"/>
      <c r="E23" s="1013"/>
      <c r="F23" s="1012">
        <f t="shared" si="4"/>
        <v>0</v>
      </c>
      <c r="G23" s="692"/>
      <c r="H23" s="279"/>
      <c r="I23" s="289">
        <f t="shared" si="5"/>
        <v>30</v>
      </c>
      <c r="K23" s="127"/>
      <c r="L23" s="295">
        <f t="shared" si="1"/>
        <v>8</v>
      </c>
      <c r="M23" s="15"/>
      <c r="N23" s="1012"/>
      <c r="O23" s="1013"/>
      <c r="P23" s="1012">
        <f t="shared" si="2"/>
        <v>0</v>
      </c>
      <c r="Q23" s="692"/>
      <c r="R23" s="1014"/>
      <c r="S23" s="289">
        <f t="shared" si="3"/>
        <v>80</v>
      </c>
    </row>
    <row r="24" spans="1:19" x14ac:dyDescent="0.25">
      <c r="A24" s="126"/>
      <c r="B24" s="295">
        <f t="shared" si="0"/>
        <v>3</v>
      </c>
      <c r="C24" s="15"/>
      <c r="D24" s="1012"/>
      <c r="E24" s="1013"/>
      <c r="F24" s="1012">
        <f t="shared" si="4"/>
        <v>0</v>
      </c>
      <c r="G24" s="692"/>
      <c r="H24" s="279"/>
      <c r="I24" s="289">
        <f t="shared" si="5"/>
        <v>30</v>
      </c>
      <c r="K24" s="126"/>
      <c r="L24" s="295">
        <f t="shared" si="1"/>
        <v>8</v>
      </c>
      <c r="M24" s="15"/>
      <c r="N24" s="1012"/>
      <c r="O24" s="1013"/>
      <c r="P24" s="1012">
        <f t="shared" si="2"/>
        <v>0</v>
      </c>
      <c r="Q24" s="692"/>
      <c r="R24" s="1014"/>
      <c r="S24" s="289">
        <f t="shared" si="3"/>
        <v>80</v>
      </c>
    </row>
    <row r="25" spans="1:19" x14ac:dyDescent="0.25">
      <c r="A25" s="126"/>
      <c r="B25" s="295">
        <f t="shared" si="0"/>
        <v>3</v>
      </c>
      <c r="C25" s="15"/>
      <c r="D25" s="1012"/>
      <c r="E25" s="1013"/>
      <c r="F25" s="1012">
        <f t="shared" si="4"/>
        <v>0</v>
      </c>
      <c r="G25" s="692"/>
      <c r="H25" s="279"/>
      <c r="I25" s="289">
        <f t="shared" si="5"/>
        <v>30</v>
      </c>
      <c r="K25" s="126"/>
      <c r="L25" s="295">
        <f t="shared" si="1"/>
        <v>8</v>
      </c>
      <c r="M25" s="15"/>
      <c r="N25" s="1012"/>
      <c r="O25" s="1013"/>
      <c r="P25" s="1012">
        <f t="shared" si="2"/>
        <v>0</v>
      </c>
      <c r="Q25" s="692" t="s">
        <v>22</v>
      </c>
      <c r="R25" s="1014"/>
      <c r="S25" s="289">
        <f t="shared" si="3"/>
        <v>80</v>
      </c>
    </row>
    <row r="26" spans="1:19" x14ac:dyDescent="0.25">
      <c r="A26" s="126"/>
      <c r="B26" s="205">
        <f t="shared" si="0"/>
        <v>3</v>
      </c>
      <c r="C26" s="15"/>
      <c r="D26" s="1012"/>
      <c r="E26" s="1013"/>
      <c r="F26" s="1012">
        <f t="shared" si="4"/>
        <v>0</v>
      </c>
      <c r="G26" s="692"/>
      <c r="H26" s="279"/>
      <c r="I26" s="289">
        <f t="shared" si="5"/>
        <v>30</v>
      </c>
      <c r="K26" s="126"/>
      <c r="L26" s="205">
        <f t="shared" si="1"/>
        <v>8</v>
      </c>
      <c r="M26" s="15"/>
      <c r="N26" s="1012"/>
      <c r="O26" s="1013"/>
      <c r="P26" s="1012">
        <f t="shared" si="2"/>
        <v>0</v>
      </c>
      <c r="Q26" s="692"/>
      <c r="R26" s="1014"/>
      <c r="S26" s="289">
        <f t="shared" si="3"/>
        <v>80</v>
      </c>
    </row>
    <row r="27" spans="1:19" x14ac:dyDescent="0.25">
      <c r="A27" s="126"/>
      <c r="B27" s="295">
        <f t="shared" si="0"/>
        <v>3</v>
      </c>
      <c r="C27" s="15"/>
      <c r="D27" s="277"/>
      <c r="E27" s="309"/>
      <c r="F27" s="277">
        <f t="shared" si="4"/>
        <v>0</v>
      </c>
      <c r="G27" s="278"/>
      <c r="H27" s="279"/>
      <c r="I27" s="289">
        <f t="shared" si="5"/>
        <v>30</v>
      </c>
      <c r="K27" s="126"/>
      <c r="L27" s="295">
        <f t="shared" si="1"/>
        <v>8</v>
      </c>
      <c r="M27" s="15"/>
      <c r="N27" s="1012"/>
      <c r="O27" s="1013"/>
      <c r="P27" s="1012">
        <f t="shared" si="2"/>
        <v>0</v>
      </c>
      <c r="Q27" s="692"/>
      <c r="R27" s="1014"/>
      <c r="S27" s="289">
        <f t="shared" si="3"/>
        <v>80</v>
      </c>
    </row>
    <row r="28" spans="1:19" x14ac:dyDescent="0.25">
      <c r="A28" s="126"/>
      <c r="B28" s="205">
        <f t="shared" si="0"/>
        <v>3</v>
      </c>
      <c r="C28" s="15"/>
      <c r="D28" s="277"/>
      <c r="E28" s="309"/>
      <c r="F28" s="277">
        <f t="shared" si="4"/>
        <v>0</v>
      </c>
      <c r="G28" s="278"/>
      <c r="H28" s="279"/>
      <c r="I28" s="289">
        <f t="shared" si="5"/>
        <v>30</v>
      </c>
      <c r="K28" s="126"/>
      <c r="L28" s="205">
        <f t="shared" si="1"/>
        <v>8</v>
      </c>
      <c r="M28" s="15"/>
      <c r="N28" s="1012"/>
      <c r="O28" s="1013"/>
      <c r="P28" s="1012">
        <f t="shared" si="2"/>
        <v>0</v>
      </c>
      <c r="Q28" s="692"/>
      <c r="R28" s="1014"/>
      <c r="S28" s="289">
        <f t="shared" si="3"/>
        <v>80</v>
      </c>
    </row>
    <row r="29" spans="1:19" x14ac:dyDescent="0.25">
      <c r="A29" s="126"/>
      <c r="B29" s="295">
        <f t="shared" si="0"/>
        <v>3</v>
      </c>
      <c r="C29" s="15"/>
      <c r="D29" s="277"/>
      <c r="E29" s="309"/>
      <c r="F29" s="277">
        <f t="shared" si="4"/>
        <v>0</v>
      </c>
      <c r="G29" s="278"/>
      <c r="H29" s="279"/>
      <c r="I29" s="289">
        <f t="shared" si="5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</row>
    <row r="30" spans="1:19" x14ac:dyDescent="0.25">
      <c r="A30" s="126"/>
      <c r="B30" s="295">
        <f t="shared" si="0"/>
        <v>3</v>
      </c>
      <c r="C30" s="15"/>
      <c r="D30" s="277"/>
      <c r="E30" s="309"/>
      <c r="F30" s="277">
        <f t="shared" si="4"/>
        <v>0</v>
      </c>
      <c r="G30" s="278"/>
      <c r="H30" s="279"/>
      <c r="I30" s="289">
        <f t="shared" si="5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</row>
    <row r="31" spans="1:19" x14ac:dyDescent="0.25">
      <c r="A31" s="126"/>
      <c r="B31" s="295">
        <f t="shared" si="0"/>
        <v>3</v>
      </c>
      <c r="C31" s="15"/>
      <c r="D31" s="277"/>
      <c r="E31" s="309"/>
      <c r="F31" s="277">
        <f t="shared" si="4"/>
        <v>0</v>
      </c>
      <c r="G31" s="278"/>
      <c r="H31" s="279"/>
      <c r="I31" s="289">
        <f t="shared" si="5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</row>
    <row r="32" spans="1:19" x14ac:dyDescent="0.25">
      <c r="A32" s="126"/>
      <c r="B32" s="295">
        <f t="shared" si="0"/>
        <v>3</v>
      </c>
      <c r="C32" s="15"/>
      <c r="D32" s="277"/>
      <c r="E32" s="309"/>
      <c r="F32" s="277">
        <f t="shared" si="4"/>
        <v>0</v>
      </c>
      <c r="G32" s="278"/>
      <c r="H32" s="279"/>
      <c r="I32" s="289">
        <f t="shared" si="5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</row>
    <row r="33" spans="1:19" x14ac:dyDescent="0.25">
      <c r="A33" s="126"/>
      <c r="B33" s="295">
        <f t="shared" si="0"/>
        <v>3</v>
      </c>
      <c r="C33" s="15"/>
      <c r="D33" s="277"/>
      <c r="E33" s="309"/>
      <c r="F33" s="277">
        <f t="shared" si="4"/>
        <v>0</v>
      </c>
      <c r="G33" s="278"/>
      <c r="H33" s="279"/>
      <c r="I33" s="289">
        <f t="shared" si="5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</row>
    <row r="34" spans="1:19" x14ac:dyDescent="0.25">
      <c r="A34" s="126"/>
      <c r="B34" s="295">
        <f t="shared" si="0"/>
        <v>3</v>
      </c>
      <c r="C34" s="15"/>
      <c r="D34" s="277"/>
      <c r="E34" s="309"/>
      <c r="F34" s="277">
        <f t="shared" si="4"/>
        <v>0</v>
      </c>
      <c r="G34" s="278"/>
      <c r="H34" s="279"/>
      <c r="I34" s="289">
        <f t="shared" si="5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</row>
    <row r="35" spans="1:19" x14ac:dyDescent="0.25">
      <c r="A35" s="126"/>
      <c r="B35" s="295">
        <f t="shared" si="0"/>
        <v>3</v>
      </c>
      <c r="C35" s="15"/>
      <c r="D35" s="277"/>
      <c r="E35" s="309"/>
      <c r="F35" s="277">
        <f t="shared" si="4"/>
        <v>0</v>
      </c>
      <c r="G35" s="278"/>
      <c r="H35" s="279"/>
      <c r="I35" s="289">
        <f t="shared" si="5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</row>
    <row r="36" spans="1:1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4"/>
        <v>0</v>
      </c>
      <c r="G36" s="278"/>
      <c r="H36" s="279"/>
      <c r="I36" s="289">
        <f t="shared" si="5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</row>
    <row r="37" spans="1:19" x14ac:dyDescent="0.25">
      <c r="A37" s="127"/>
      <c r="B37" s="295">
        <f t="shared" si="0"/>
        <v>3</v>
      </c>
      <c r="C37" s="15"/>
      <c r="D37" s="277"/>
      <c r="E37" s="309"/>
      <c r="F37" s="277">
        <f t="shared" si="4"/>
        <v>0</v>
      </c>
      <c r="G37" s="278"/>
      <c r="H37" s="279"/>
      <c r="I37" s="289">
        <f t="shared" si="5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</row>
    <row r="38" spans="1:19" x14ac:dyDescent="0.25">
      <c r="A38" s="126"/>
      <c r="B38" s="295">
        <f t="shared" si="0"/>
        <v>3</v>
      </c>
      <c r="C38" s="15"/>
      <c r="D38" s="277"/>
      <c r="E38" s="309"/>
      <c r="F38" s="277">
        <f t="shared" si="4"/>
        <v>0</v>
      </c>
      <c r="G38" s="278"/>
      <c r="H38" s="279"/>
      <c r="I38" s="289">
        <f t="shared" si="5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</row>
    <row r="39" spans="1:19" x14ac:dyDescent="0.25">
      <c r="A39" s="126"/>
      <c r="B39" s="84">
        <f t="shared" si="0"/>
        <v>3</v>
      </c>
      <c r="C39" s="15"/>
      <c r="D39" s="277"/>
      <c r="E39" s="309"/>
      <c r="F39" s="277">
        <f t="shared" si="4"/>
        <v>0</v>
      </c>
      <c r="G39" s="278"/>
      <c r="H39" s="279"/>
      <c r="I39" s="289">
        <f t="shared" si="5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</row>
    <row r="40" spans="1:19" x14ac:dyDescent="0.25">
      <c r="A40" s="126"/>
      <c r="B40" s="84">
        <f t="shared" si="0"/>
        <v>3</v>
      </c>
      <c r="C40" s="15"/>
      <c r="D40" s="277"/>
      <c r="E40" s="309"/>
      <c r="F40" s="277">
        <f t="shared" si="4"/>
        <v>0</v>
      </c>
      <c r="G40" s="278"/>
      <c r="H40" s="279"/>
      <c r="I40" s="289">
        <f t="shared" si="5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</row>
    <row r="41" spans="1:19" x14ac:dyDescent="0.25">
      <c r="A41" s="126"/>
      <c r="B41" s="84">
        <f t="shared" si="0"/>
        <v>3</v>
      </c>
      <c r="C41" s="15"/>
      <c r="D41" s="277"/>
      <c r="E41" s="309"/>
      <c r="F41" s="277">
        <f t="shared" si="4"/>
        <v>0</v>
      </c>
      <c r="G41" s="278"/>
      <c r="H41" s="279"/>
      <c r="I41" s="289">
        <f t="shared" si="5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</row>
    <row r="42" spans="1:19" x14ac:dyDescent="0.25">
      <c r="A42" s="126"/>
      <c r="B42" s="84">
        <f t="shared" si="0"/>
        <v>3</v>
      </c>
      <c r="C42" s="15"/>
      <c r="D42" s="277"/>
      <c r="E42" s="309"/>
      <c r="F42" s="277">
        <f t="shared" si="4"/>
        <v>0</v>
      </c>
      <c r="G42" s="278"/>
      <c r="H42" s="279"/>
      <c r="I42" s="289">
        <f t="shared" si="5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</row>
    <row r="43" spans="1:19" x14ac:dyDescent="0.25">
      <c r="A43" s="126"/>
      <c r="B43" s="84">
        <f t="shared" si="0"/>
        <v>3</v>
      </c>
      <c r="C43" s="15"/>
      <c r="D43" s="277"/>
      <c r="E43" s="309"/>
      <c r="F43" s="277">
        <f t="shared" si="4"/>
        <v>0</v>
      </c>
      <c r="G43" s="278"/>
      <c r="H43" s="279"/>
      <c r="I43" s="289">
        <f t="shared" si="5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</row>
    <row r="44" spans="1:19" x14ac:dyDescent="0.25">
      <c r="A44" s="126"/>
      <c r="B44" s="84">
        <f t="shared" si="0"/>
        <v>3</v>
      </c>
      <c r="C44" s="15"/>
      <c r="D44" s="277"/>
      <c r="E44" s="309"/>
      <c r="F44" s="277">
        <f t="shared" si="4"/>
        <v>0</v>
      </c>
      <c r="G44" s="278"/>
      <c r="H44" s="279"/>
      <c r="I44" s="289">
        <f t="shared" si="5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</row>
    <row r="45" spans="1:19" x14ac:dyDescent="0.25">
      <c r="A45" s="126"/>
      <c r="B45" s="84">
        <f t="shared" si="0"/>
        <v>3</v>
      </c>
      <c r="C45" s="15"/>
      <c r="D45" s="277"/>
      <c r="E45" s="309"/>
      <c r="F45" s="277">
        <f t="shared" si="4"/>
        <v>0</v>
      </c>
      <c r="G45" s="278"/>
      <c r="H45" s="279"/>
      <c r="I45" s="289">
        <f t="shared" si="5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</row>
    <row r="46" spans="1:19" x14ac:dyDescent="0.25">
      <c r="A46" s="126"/>
      <c r="B46" s="84">
        <f t="shared" si="0"/>
        <v>3</v>
      </c>
      <c r="C46" s="15"/>
      <c r="D46" s="277"/>
      <c r="E46" s="309"/>
      <c r="F46" s="277">
        <f t="shared" si="4"/>
        <v>0</v>
      </c>
      <c r="G46" s="278"/>
      <c r="H46" s="279"/>
      <c r="I46" s="289">
        <f t="shared" si="5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</row>
    <row r="47" spans="1:19" x14ac:dyDescent="0.25">
      <c r="A47" s="126"/>
      <c r="B47" s="84">
        <f t="shared" si="0"/>
        <v>3</v>
      </c>
      <c r="C47" s="15"/>
      <c r="D47" s="277"/>
      <c r="E47" s="309"/>
      <c r="F47" s="277">
        <f t="shared" si="4"/>
        <v>0</v>
      </c>
      <c r="G47" s="278"/>
      <c r="H47" s="279"/>
      <c r="I47" s="289">
        <f t="shared" si="5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</row>
    <row r="48" spans="1:19" x14ac:dyDescent="0.25">
      <c r="A48" s="126"/>
      <c r="B48" s="84">
        <f t="shared" si="0"/>
        <v>3</v>
      </c>
      <c r="C48" s="15"/>
      <c r="D48" s="277"/>
      <c r="E48" s="309"/>
      <c r="F48" s="277">
        <f t="shared" si="4"/>
        <v>0</v>
      </c>
      <c r="G48" s="278"/>
      <c r="H48" s="279"/>
      <c r="I48" s="289">
        <f t="shared" si="5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</row>
    <row r="49" spans="1:19" x14ac:dyDescent="0.25">
      <c r="A49" s="126"/>
      <c r="B49" s="84">
        <f t="shared" si="0"/>
        <v>3</v>
      </c>
      <c r="C49" s="15"/>
      <c r="D49" s="277"/>
      <c r="E49" s="309"/>
      <c r="F49" s="277">
        <f t="shared" si="4"/>
        <v>0</v>
      </c>
      <c r="G49" s="278"/>
      <c r="H49" s="279"/>
      <c r="I49" s="289">
        <f t="shared" si="5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</row>
    <row r="50" spans="1:19" x14ac:dyDescent="0.25">
      <c r="A50" s="126"/>
      <c r="B50" s="84">
        <f t="shared" si="0"/>
        <v>3</v>
      </c>
      <c r="C50" s="15"/>
      <c r="D50" s="277"/>
      <c r="E50" s="309"/>
      <c r="F50" s="277">
        <f t="shared" si="4"/>
        <v>0</v>
      </c>
      <c r="G50" s="278"/>
      <c r="H50" s="279"/>
      <c r="I50" s="289">
        <f t="shared" si="5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</row>
    <row r="51" spans="1:19" x14ac:dyDescent="0.25">
      <c r="A51" s="126"/>
      <c r="B51" s="84">
        <f t="shared" si="0"/>
        <v>3</v>
      </c>
      <c r="C51" s="15"/>
      <c r="D51" s="277"/>
      <c r="E51" s="309"/>
      <c r="F51" s="277">
        <f t="shared" si="4"/>
        <v>0</v>
      </c>
      <c r="G51" s="278"/>
      <c r="H51" s="279"/>
      <c r="I51" s="289">
        <f t="shared" si="5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</row>
    <row r="52" spans="1:19" x14ac:dyDescent="0.25">
      <c r="A52" s="126"/>
      <c r="B52" s="84">
        <f t="shared" si="0"/>
        <v>3</v>
      </c>
      <c r="C52" s="15"/>
      <c r="D52" s="277"/>
      <c r="E52" s="309"/>
      <c r="F52" s="277">
        <f t="shared" si="4"/>
        <v>0</v>
      </c>
      <c r="G52" s="278"/>
      <c r="H52" s="279"/>
      <c r="I52" s="289">
        <f t="shared" si="5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</row>
    <row r="53" spans="1:19" x14ac:dyDescent="0.25">
      <c r="A53" s="126"/>
      <c r="B53" s="84">
        <f t="shared" si="0"/>
        <v>3</v>
      </c>
      <c r="C53" s="15"/>
      <c r="D53" s="277"/>
      <c r="E53" s="309"/>
      <c r="F53" s="277">
        <f t="shared" si="4"/>
        <v>0</v>
      </c>
      <c r="G53" s="278"/>
      <c r="H53" s="279"/>
      <c r="I53" s="289">
        <f t="shared" si="5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</row>
    <row r="54" spans="1:19" x14ac:dyDescent="0.25">
      <c r="A54" s="126"/>
      <c r="B54" s="84">
        <f t="shared" si="0"/>
        <v>3</v>
      </c>
      <c r="C54" s="15"/>
      <c r="D54" s="277"/>
      <c r="E54" s="309"/>
      <c r="F54" s="277">
        <f t="shared" si="4"/>
        <v>0</v>
      </c>
      <c r="G54" s="278"/>
      <c r="H54" s="279"/>
      <c r="I54" s="289">
        <f t="shared" si="5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</row>
    <row r="55" spans="1:19" x14ac:dyDescent="0.25">
      <c r="A55" s="126"/>
      <c r="B55" s="12">
        <f t="shared" si="0"/>
        <v>3</v>
      </c>
      <c r="C55" s="15"/>
      <c r="D55" s="277"/>
      <c r="E55" s="309"/>
      <c r="F55" s="277">
        <f t="shared" si="4"/>
        <v>0</v>
      </c>
      <c r="G55" s="278"/>
      <c r="H55" s="279"/>
      <c r="I55" s="289">
        <f t="shared" si="5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</row>
    <row r="56" spans="1:19" x14ac:dyDescent="0.25">
      <c r="A56" s="126"/>
      <c r="B56" s="12">
        <f t="shared" si="0"/>
        <v>3</v>
      </c>
      <c r="C56" s="15"/>
      <c r="D56" s="277"/>
      <c r="E56" s="309"/>
      <c r="F56" s="277">
        <f t="shared" si="4"/>
        <v>0</v>
      </c>
      <c r="G56" s="278"/>
      <c r="H56" s="279"/>
      <c r="I56" s="289">
        <f t="shared" si="5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</row>
    <row r="57" spans="1:19" x14ac:dyDescent="0.25">
      <c r="A57" s="126"/>
      <c r="B57" s="12">
        <f t="shared" si="0"/>
        <v>3</v>
      </c>
      <c r="C57" s="15"/>
      <c r="D57" s="277"/>
      <c r="E57" s="309"/>
      <c r="F57" s="277">
        <f t="shared" si="4"/>
        <v>0</v>
      </c>
      <c r="G57" s="278"/>
      <c r="H57" s="279"/>
      <c r="I57" s="289">
        <f t="shared" si="5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</row>
    <row r="58" spans="1:19" x14ac:dyDescent="0.25">
      <c r="A58" s="126"/>
      <c r="B58" s="12">
        <f t="shared" si="0"/>
        <v>3</v>
      </c>
      <c r="C58" s="15"/>
      <c r="D58" s="277"/>
      <c r="E58" s="309"/>
      <c r="F58" s="277">
        <f t="shared" si="4"/>
        <v>0</v>
      </c>
      <c r="G58" s="278"/>
      <c r="H58" s="279"/>
      <c r="I58" s="289">
        <f t="shared" si="5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</row>
    <row r="59" spans="1:19" x14ac:dyDescent="0.25">
      <c r="A59" s="126"/>
      <c r="B59" s="12">
        <f t="shared" si="0"/>
        <v>3</v>
      </c>
      <c r="C59" s="15"/>
      <c r="D59" s="277"/>
      <c r="E59" s="309"/>
      <c r="F59" s="277">
        <f t="shared" si="4"/>
        <v>0</v>
      </c>
      <c r="G59" s="278"/>
      <c r="H59" s="279"/>
      <c r="I59" s="289">
        <f t="shared" si="5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</row>
    <row r="60" spans="1:19" x14ac:dyDescent="0.25">
      <c r="A60" s="126"/>
      <c r="B60" s="12">
        <f t="shared" si="0"/>
        <v>3</v>
      </c>
      <c r="C60" s="15"/>
      <c r="D60" s="277"/>
      <c r="E60" s="309"/>
      <c r="F60" s="277">
        <f t="shared" si="4"/>
        <v>0</v>
      </c>
      <c r="G60" s="278"/>
      <c r="H60" s="279"/>
      <c r="I60" s="289">
        <f t="shared" si="5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</row>
    <row r="61" spans="1:19" x14ac:dyDescent="0.25">
      <c r="A61" s="126"/>
      <c r="B61" s="12">
        <f t="shared" si="0"/>
        <v>3</v>
      </c>
      <c r="C61" s="15"/>
      <c r="D61" s="277"/>
      <c r="E61" s="309"/>
      <c r="F61" s="277">
        <f t="shared" si="4"/>
        <v>0</v>
      </c>
      <c r="G61" s="278"/>
      <c r="H61" s="279"/>
      <c r="I61" s="289">
        <f t="shared" si="5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</row>
    <row r="62" spans="1:19" x14ac:dyDescent="0.25">
      <c r="A62" s="126"/>
      <c r="B62" s="12">
        <f t="shared" si="0"/>
        <v>3</v>
      </c>
      <c r="C62" s="15"/>
      <c r="D62" s="277"/>
      <c r="E62" s="309"/>
      <c r="F62" s="277">
        <f t="shared" si="4"/>
        <v>0</v>
      </c>
      <c r="G62" s="278"/>
      <c r="H62" s="279"/>
      <c r="I62" s="289">
        <f t="shared" si="5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</row>
    <row r="63" spans="1:19" x14ac:dyDescent="0.25">
      <c r="A63" s="126"/>
      <c r="B63" s="12">
        <f t="shared" si="0"/>
        <v>3</v>
      </c>
      <c r="C63" s="15"/>
      <c r="D63" s="277"/>
      <c r="E63" s="309"/>
      <c r="F63" s="277">
        <f t="shared" si="4"/>
        <v>0</v>
      </c>
      <c r="G63" s="278"/>
      <c r="H63" s="279"/>
      <c r="I63" s="289">
        <f t="shared" si="5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</row>
    <row r="64" spans="1:19" x14ac:dyDescent="0.25">
      <c r="A64" s="126"/>
      <c r="B64" s="12">
        <f t="shared" si="0"/>
        <v>3</v>
      </c>
      <c r="C64" s="15"/>
      <c r="D64" s="277"/>
      <c r="E64" s="309"/>
      <c r="F64" s="277">
        <f t="shared" si="4"/>
        <v>0</v>
      </c>
      <c r="G64" s="278"/>
      <c r="H64" s="279"/>
      <c r="I64" s="289">
        <f t="shared" si="5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</row>
    <row r="65" spans="1:19" x14ac:dyDescent="0.25">
      <c r="A65" s="126"/>
      <c r="B65" s="12">
        <f t="shared" si="0"/>
        <v>3</v>
      </c>
      <c r="C65" s="15"/>
      <c r="D65" s="277"/>
      <c r="E65" s="309"/>
      <c r="F65" s="277">
        <f t="shared" si="4"/>
        <v>0</v>
      </c>
      <c r="G65" s="278"/>
      <c r="H65" s="279"/>
      <c r="I65" s="289">
        <f t="shared" si="5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</row>
    <row r="66" spans="1:19" x14ac:dyDescent="0.25">
      <c r="A66" s="126"/>
      <c r="B66" s="12">
        <f t="shared" si="0"/>
        <v>3</v>
      </c>
      <c r="C66" s="15"/>
      <c r="D66" s="277"/>
      <c r="E66" s="309"/>
      <c r="F66" s="277">
        <f t="shared" si="4"/>
        <v>0</v>
      </c>
      <c r="G66" s="278"/>
      <c r="H66" s="279"/>
      <c r="I66" s="289">
        <f t="shared" si="5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</row>
    <row r="67" spans="1:19" x14ac:dyDescent="0.25">
      <c r="A67" s="126"/>
      <c r="B67" s="12">
        <f t="shared" si="0"/>
        <v>3</v>
      </c>
      <c r="C67" s="15"/>
      <c r="D67" s="70"/>
      <c r="E67" s="228"/>
      <c r="F67" s="70">
        <f t="shared" si="4"/>
        <v>0</v>
      </c>
      <c r="G67" s="71"/>
      <c r="H67" s="72"/>
      <c r="I67" s="107">
        <f t="shared" si="5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</row>
    <row r="68" spans="1:19" x14ac:dyDescent="0.25">
      <c r="A68" s="126"/>
      <c r="B68" s="12">
        <f t="shared" si="0"/>
        <v>3</v>
      </c>
      <c r="C68" s="15"/>
      <c r="D68" s="60"/>
      <c r="E68" s="236"/>
      <c r="F68" s="70">
        <f t="shared" si="4"/>
        <v>0</v>
      </c>
      <c r="G68" s="71"/>
      <c r="H68" s="72"/>
      <c r="I68" s="107">
        <f t="shared" si="5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</row>
    <row r="69" spans="1:19" x14ac:dyDescent="0.25">
      <c r="A69" s="126"/>
      <c r="B69" s="12">
        <f t="shared" si="0"/>
        <v>3</v>
      </c>
      <c r="C69" s="15"/>
      <c r="D69" s="60"/>
      <c r="E69" s="236"/>
      <c r="F69" s="70">
        <f t="shared" si="4"/>
        <v>0</v>
      </c>
      <c r="G69" s="71"/>
      <c r="H69" s="72"/>
      <c r="I69" s="107">
        <f t="shared" si="5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</row>
    <row r="70" spans="1:19" x14ac:dyDescent="0.25">
      <c r="A70" s="126"/>
      <c r="B70" s="12">
        <f t="shared" si="0"/>
        <v>3</v>
      </c>
      <c r="C70" s="15"/>
      <c r="D70" s="60"/>
      <c r="E70" s="236"/>
      <c r="F70" s="70">
        <f t="shared" si="4"/>
        <v>0</v>
      </c>
      <c r="G70" s="71"/>
      <c r="H70" s="72"/>
      <c r="I70" s="107">
        <f t="shared" si="5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</row>
    <row r="71" spans="1:19" x14ac:dyDescent="0.25">
      <c r="A71" s="126"/>
      <c r="B71" s="12">
        <f t="shared" si="0"/>
        <v>3</v>
      </c>
      <c r="C71" s="15"/>
      <c r="D71" s="60"/>
      <c r="E71" s="236"/>
      <c r="F71" s="70">
        <f t="shared" si="4"/>
        <v>0</v>
      </c>
      <c r="G71" s="71"/>
      <c r="H71" s="72"/>
      <c r="I71" s="107">
        <f t="shared" si="5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</row>
    <row r="72" spans="1:19" x14ac:dyDescent="0.25">
      <c r="A72" s="126"/>
      <c r="B72" s="12">
        <f t="shared" si="0"/>
        <v>3</v>
      </c>
      <c r="C72" s="15"/>
      <c r="D72" s="60"/>
      <c r="E72" s="236"/>
      <c r="F72" s="70">
        <f t="shared" si="4"/>
        <v>0</v>
      </c>
      <c r="G72" s="71"/>
      <c r="H72" s="72"/>
      <c r="I72" s="107">
        <f t="shared" si="5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</row>
    <row r="73" spans="1:19" x14ac:dyDescent="0.25">
      <c r="A73" s="126"/>
      <c r="B73" s="12">
        <f t="shared" si="0"/>
        <v>3</v>
      </c>
      <c r="C73" s="15"/>
      <c r="D73" s="60"/>
      <c r="E73" s="236"/>
      <c r="F73" s="70">
        <f t="shared" si="4"/>
        <v>0</v>
      </c>
      <c r="G73" s="71"/>
      <c r="H73" s="72"/>
      <c r="I73" s="107">
        <f t="shared" si="5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</row>
    <row r="74" spans="1:19" x14ac:dyDescent="0.25">
      <c r="A74" s="126"/>
      <c r="B74" s="12">
        <f t="shared" ref="B74:B75" si="6">B73-C74</f>
        <v>3</v>
      </c>
      <c r="C74" s="15"/>
      <c r="D74" s="60"/>
      <c r="E74" s="236"/>
      <c r="F74" s="70">
        <f t="shared" si="4"/>
        <v>0</v>
      </c>
      <c r="G74" s="71"/>
      <c r="H74" s="72"/>
      <c r="I74" s="107">
        <f t="shared" si="5"/>
        <v>30</v>
      </c>
      <c r="K74" s="126"/>
      <c r="L74" s="12">
        <f t="shared" ref="L74:L75" si="7">L73-M74</f>
        <v>8</v>
      </c>
      <c r="M74" s="15"/>
      <c r="N74" s="60"/>
      <c r="O74" s="236"/>
      <c r="P74" s="277">
        <f t="shared" ref="P74:P76" si="8">N74</f>
        <v>0</v>
      </c>
      <c r="Q74" s="71"/>
      <c r="R74" s="72"/>
      <c r="S74" s="107">
        <f t="shared" ref="S74:S76" si="9">S73-P74</f>
        <v>80</v>
      </c>
    </row>
    <row r="75" spans="1:19" x14ac:dyDescent="0.25">
      <c r="A75" s="126"/>
      <c r="B75" s="12">
        <f t="shared" si="6"/>
        <v>3</v>
      </c>
      <c r="C75" s="15"/>
      <c r="D75" s="60"/>
      <c r="E75" s="236"/>
      <c r="F75" s="70">
        <f t="shared" ref="F75:F76" si="10">D75</f>
        <v>0</v>
      </c>
      <c r="G75" s="71"/>
      <c r="H75" s="72"/>
      <c r="I75" s="107">
        <f t="shared" ref="I75:I76" si="11">I74-F75</f>
        <v>30</v>
      </c>
      <c r="K75" s="126"/>
      <c r="L75" s="12">
        <f t="shared" si="7"/>
        <v>8</v>
      </c>
      <c r="M75" s="15"/>
      <c r="N75" s="60"/>
      <c r="O75" s="236"/>
      <c r="P75" s="277">
        <f t="shared" si="8"/>
        <v>0</v>
      </c>
      <c r="Q75" s="71"/>
      <c r="R75" s="72"/>
      <c r="S75" s="107">
        <f t="shared" si="9"/>
        <v>80</v>
      </c>
    </row>
    <row r="76" spans="1:19" x14ac:dyDescent="0.25">
      <c r="A76" s="126"/>
      <c r="C76" s="15"/>
      <c r="D76" s="60"/>
      <c r="E76" s="236"/>
      <c r="F76" s="70">
        <f t="shared" si="10"/>
        <v>0</v>
      </c>
      <c r="G76" s="71"/>
      <c r="H76" s="72"/>
      <c r="I76" s="107">
        <f t="shared" si="11"/>
        <v>30</v>
      </c>
      <c r="K76" s="126"/>
      <c r="M76" s="15"/>
      <c r="N76" s="60"/>
      <c r="O76" s="236"/>
      <c r="P76" s="277">
        <f t="shared" si="8"/>
        <v>0</v>
      </c>
      <c r="Q76" s="71"/>
      <c r="R76" s="72"/>
      <c r="S76" s="107">
        <f t="shared" si="9"/>
        <v>80</v>
      </c>
    </row>
    <row r="77" spans="1:1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</row>
    <row r="78" spans="1:1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</row>
    <row r="82" spans="3:16" ht="15.75" thickBot="1" x14ac:dyDescent="0.3"/>
    <row r="83" spans="3:16" ht="15.75" thickBot="1" x14ac:dyDescent="0.3">
      <c r="C83" s="1080" t="s">
        <v>11</v>
      </c>
      <c r="D83" s="1081"/>
      <c r="E83" s="58">
        <f>E5+E6-F78+E7</f>
        <v>30</v>
      </c>
      <c r="F83" s="74"/>
      <c r="M83" s="1080" t="s">
        <v>11</v>
      </c>
      <c r="N83" s="1081"/>
      <c r="O83" s="58">
        <f>O5+O6-P78+O7</f>
        <v>80</v>
      </c>
      <c r="P83" s="74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16"/>
      <c r="B1" s="1116"/>
      <c r="C1" s="1116"/>
      <c r="D1" s="1116"/>
      <c r="E1" s="1116"/>
      <c r="F1" s="1116"/>
      <c r="G1" s="1116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21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22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22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17" t="s">
        <v>50</v>
      </c>
      <c r="J8" s="111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18"/>
      <c r="J9" s="1120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1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1" t="s">
        <v>11</v>
      </c>
      <c r="D40" s="110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82" t="s">
        <v>262</v>
      </c>
      <c r="B1" s="1082"/>
      <c r="C1" s="1082"/>
      <c r="D1" s="1082"/>
      <c r="E1" s="1082"/>
      <c r="F1" s="1082"/>
      <c r="G1" s="1082"/>
      <c r="H1" s="100">
        <v>1</v>
      </c>
      <c r="L1" s="1082" t="str">
        <f>A1</f>
        <v>INVENTARIO     DEL MES DE    NOVIEMBRE    2021</v>
      </c>
      <c r="M1" s="1082"/>
      <c r="N1" s="1082"/>
      <c r="O1" s="1082"/>
      <c r="P1" s="1082"/>
      <c r="Q1" s="1082"/>
      <c r="R1" s="1082"/>
      <c r="S1" s="100">
        <v>2</v>
      </c>
      <c r="W1" s="1086" t="s">
        <v>269</v>
      </c>
      <c r="X1" s="1086"/>
      <c r="Y1" s="1086"/>
      <c r="Z1" s="1086"/>
      <c r="AA1" s="1086"/>
      <c r="AB1" s="1086"/>
      <c r="AC1" s="1086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8">
        <v>245.97</v>
      </c>
      <c r="Q4" s="329">
        <v>14</v>
      </c>
      <c r="W4" s="76"/>
      <c r="X4" s="151"/>
      <c r="Y4" s="260"/>
      <c r="Z4" s="327"/>
      <c r="AA4" s="958"/>
      <c r="AB4" s="329"/>
    </row>
    <row r="5" spans="1:32" ht="15" customHeight="1" thickBot="1" x14ac:dyDescent="0.3">
      <c r="A5" s="1129" t="s">
        <v>67</v>
      </c>
      <c r="B5" s="1131" t="s">
        <v>103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33" t="s">
        <v>67</v>
      </c>
      <c r="M5" s="1131" t="s">
        <v>103</v>
      </c>
      <c r="N5" s="260">
        <v>60</v>
      </c>
      <c r="O5" s="327">
        <v>44519</v>
      </c>
      <c r="P5" s="959">
        <v>307.74</v>
      </c>
      <c r="Q5" s="331">
        <v>15</v>
      </c>
      <c r="R5" s="318">
        <f>Q97</f>
        <v>0</v>
      </c>
      <c r="S5" s="59">
        <f>P4+P5+P6-R5</f>
        <v>1581.6200000000001</v>
      </c>
      <c r="W5" s="1133" t="s">
        <v>270</v>
      </c>
      <c r="X5" s="1123" t="s">
        <v>271</v>
      </c>
      <c r="Y5" s="260"/>
      <c r="Z5" s="327">
        <v>44537</v>
      </c>
      <c r="AA5" s="959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30"/>
      <c r="B6" s="1132"/>
      <c r="C6" s="260"/>
      <c r="D6" s="327"/>
      <c r="E6" s="330"/>
      <c r="F6" s="331"/>
      <c r="G6" s="253"/>
      <c r="I6" s="1125" t="s">
        <v>3</v>
      </c>
      <c r="J6" s="1127" t="s">
        <v>4</v>
      </c>
      <c r="L6" s="1134"/>
      <c r="M6" s="1132"/>
      <c r="N6" s="260">
        <v>62</v>
      </c>
      <c r="O6" s="327">
        <v>44526</v>
      </c>
      <c r="P6" s="958">
        <v>1027.9100000000001</v>
      </c>
      <c r="Q6" s="329">
        <v>37</v>
      </c>
      <c r="R6" s="253"/>
      <c r="T6" s="1125" t="s">
        <v>3</v>
      </c>
      <c r="U6" s="1127" t="s">
        <v>4</v>
      </c>
      <c r="W6" s="1134"/>
      <c r="X6" s="1124"/>
      <c r="Y6" s="260"/>
      <c r="Z6" s="327"/>
      <c r="AA6" s="958"/>
      <c r="AB6" s="329"/>
      <c r="AC6" s="253"/>
      <c r="AE6" s="1125" t="s">
        <v>3</v>
      </c>
      <c r="AF6" s="1127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6"/>
      <c r="J7" s="1128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26"/>
      <c r="U7" s="1128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26"/>
      <c r="AF7" s="1128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109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110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111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113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114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115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112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116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117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118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119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120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121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129</v>
      </c>
      <c r="H21" s="872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130</v>
      </c>
      <c r="H22" s="872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131</v>
      </c>
      <c r="H23" s="872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132</v>
      </c>
      <c r="H24" s="872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133</v>
      </c>
      <c r="H25" s="872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134</v>
      </c>
      <c r="H26" s="872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136</v>
      </c>
      <c r="H27" s="872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135</v>
      </c>
      <c r="H28" s="873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137</v>
      </c>
      <c r="H29" s="873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138</v>
      </c>
      <c r="H30" s="873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140</v>
      </c>
      <c r="H31" s="873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145</v>
      </c>
      <c r="H32" s="873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147</v>
      </c>
      <c r="H33" s="872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147</v>
      </c>
      <c r="H34" s="872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148</v>
      </c>
      <c r="H35" s="872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152</v>
      </c>
      <c r="H36" s="872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155</v>
      </c>
      <c r="H37" s="872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158</v>
      </c>
      <c r="H38" s="872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32">
        <v>461.89</v>
      </c>
      <c r="E39" s="345">
        <v>44511</v>
      </c>
      <c r="F39" s="240">
        <f t="shared" si="9"/>
        <v>461.89</v>
      </c>
      <c r="G39" s="183" t="s">
        <v>179</v>
      </c>
      <c r="H39" s="980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32">
        <v>1001.41</v>
      </c>
      <c r="E40" s="345">
        <v>44515</v>
      </c>
      <c r="F40" s="240">
        <f t="shared" si="9"/>
        <v>1001.41</v>
      </c>
      <c r="G40" s="183" t="s">
        <v>183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32">
        <v>57.07</v>
      </c>
      <c r="E41" s="345">
        <v>44516</v>
      </c>
      <c r="F41" s="240">
        <f t="shared" si="9"/>
        <v>57.07</v>
      </c>
      <c r="G41" s="183" t="s">
        <v>190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32">
        <v>135.05000000000001</v>
      </c>
      <c r="E42" s="345">
        <v>44516</v>
      </c>
      <c r="F42" s="240">
        <f t="shared" si="9"/>
        <v>135.05000000000001</v>
      </c>
      <c r="G42" s="183" t="s">
        <v>192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32">
        <v>36.01</v>
      </c>
      <c r="E43" s="345">
        <v>44518</v>
      </c>
      <c r="F43" s="240">
        <f t="shared" si="9"/>
        <v>36.01</v>
      </c>
      <c r="G43" s="183" t="s">
        <v>198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32">
        <v>113.18</v>
      </c>
      <c r="E44" s="345">
        <v>44519</v>
      </c>
      <c r="F44" s="240">
        <f t="shared" si="9"/>
        <v>113.18</v>
      </c>
      <c r="G44" s="183" t="s">
        <v>200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32">
        <v>115.1</v>
      </c>
      <c r="E45" s="345">
        <v>44522</v>
      </c>
      <c r="F45" s="240">
        <f t="shared" si="9"/>
        <v>115.1</v>
      </c>
      <c r="G45" s="183" t="s">
        <v>207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81">
        <v>44522</v>
      </c>
      <c r="F46" s="456">
        <f t="shared" si="9"/>
        <v>16.45</v>
      </c>
      <c r="G46" s="448" t="s">
        <v>208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81">
        <v>44522</v>
      </c>
      <c r="F47" s="456">
        <f t="shared" si="9"/>
        <v>64.540000000000006</v>
      </c>
      <c r="G47" s="448" t="s">
        <v>210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32">
        <v>77.78</v>
      </c>
      <c r="E48" s="345">
        <v>44522</v>
      </c>
      <c r="F48" s="240">
        <f t="shared" si="9"/>
        <v>77.78</v>
      </c>
      <c r="G48" s="183" t="s">
        <v>211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32">
        <v>127.11</v>
      </c>
      <c r="E49" s="345">
        <v>44525</v>
      </c>
      <c r="F49" s="240">
        <f t="shared" si="9"/>
        <v>127.11</v>
      </c>
      <c r="G49" s="183" t="s">
        <v>222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32">
        <v>305.42</v>
      </c>
      <c r="E50" s="345">
        <v>44527</v>
      </c>
      <c r="F50" s="240">
        <f t="shared" si="9"/>
        <v>305.42</v>
      </c>
      <c r="G50" s="183" t="s">
        <v>232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32">
        <v>114.6</v>
      </c>
      <c r="E51" s="345">
        <v>44529</v>
      </c>
      <c r="F51" s="240">
        <f t="shared" si="9"/>
        <v>114.6</v>
      </c>
      <c r="G51" s="982" t="s">
        <v>234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32">
        <v>210.66</v>
      </c>
      <c r="E52" s="345">
        <v>44529</v>
      </c>
      <c r="F52" s="240">
        <f t="shared" si="9"/>
        <v>210.66</v>
      </c>
      <c r="G52" s="983" t="s">
        <v>234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32">
        <v>50.19</v>
      </c>
      <c r="E53" s="345">
        <v>44529</v>
      </c>
      <c r="F53" s="240">
        <f t="shared" ref="F53:F94" si="16">D53</f>
        <v>50.19</v>
      </c>
      <c r="G53" s="183" t="s">
        <v>235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32">
        <v>162.79</v>
      </c>
      <c r="E54" s="345">
        <v>44530</v>
      </c>
      <c r="F54" s="240">
        <f t="shared" si="16"/>
        <v>162.79</v>
      </c>
      <c r="G54" s="183" t="s">
        <v>238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32">
        <v>110.9</v>
      </c>
      <c r="E55" s="345">
        <v>44531</v>
      </c>
      <c r="F55" s="240">
        <f t="shared" si="16"/>
        <v>110.9</v>
      </c>
      <c r="G55" s="183" t="s">
        <v>241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32">
        <v>94.29</v>
      </c>
      <c r="E56" s="345">
        <v>44533</v>
      </c>
      <c r="F56" s="240">
        <f t="shared" si="16"/>
        <v>94.29</v>
      </c>
      <c r="G56" s="183" t="s">
        <v>242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32">
        <v>187.77</v>
      </c>
      <c r="E57" s="345">
        <v>44533</v>
      </c>
      <c r="F57" s="240">
        <f t="shared" si="16"/>
        <v>187.77</v>
      </c>
      <c r="G57" s="183" t="s">
        <v>247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32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32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32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32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33">
        <f>C96*B33</f>
        <v>0</v>
      </c>
      <c r="E96" s="934"/>
      <c r="F96" s="935">
        <f t="shared" si="9"/>
        <v>0</v>
      </c>
      <c r="G96" s="936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01" t="s">
        <v>11</v>
      </c>
      <c r="D100" s="1102"/>
      <c r="E100" s="152">
        <f>E5+E4+E6+-F97</f>
        <v>4041.96</v>
      </c>
      <c r="L100" s="47"/>
      <c r="N100" s="1101" t="s">
        <v>11</v>
      </c>
      <c r="O100" s="1102"/>
      <c r="P100" s="152">
        <f>P5+P4+P6+-Q97</f>
        <v>1581.6200000000001</v>
      </c>
      <c r="W100" s="47"/>
      <c r="Y100" s="1101" t="s">
        <v>11</v>
      </c>
      <c r="Z100" s="1102"/>
      <c r="AA100" s="152">
        <f>AA5+AA4+AA6+-AB97</f>
        <v>18003</v>
      </c>
    </row>
  </sheetData>
  <sortState ref="N4:Q6">
    <sortCondition ref="O4:O6"/>
  </sortState>
  <mergeCells count="18">
    <mergeCell ref="Y100:Z100"/>
    <mergeCell ref="W1:AC1"/>
    <mergeCell ref="W5:W6"/>
    <mergeCell ref="N100:O100"/>
    <mergeCell ref="L1:R1"/>
    <mergeCell ref="L5:L6"/>
    <mergeCell ref="M5:M6"/>
    <mergeCell ref="T6:T7"/>
    <mergeCell ref="C100:D100"/>
    <mergeCell ref="A1:G1"/>
    <mergeCell ref="A5:A6"/>
    <mergeCell ref="B5:B6"/>
    <mergeCell ref="I6:I7"/>
    <mergeCell ref="X5:X6"/>
    <mergeCell ref="AE6:AE7"/>
    <mergeCell ref="AF6:AF7"/>
    <mergeCell ref="U6:U7"/>
    <mergeCell ref="J6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2" t="s">
        <v>258</v>
      </c>
      <c r="B1" s="1082"/>
      <c r="C1" s="1082"/>
      <c r="D1" s="1082"/>
      <c r="E1" s="1082"/>
      <c r="F1" s="1082"/>
      <c r="G1" s="108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097" t="s">
        <v>67</v>
      </c>
      <c r="B5" s="1131" t="s">
        <v>169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098"/>
      <c r="B6" s="1132"/>
      <c r="C6" s="260"/>
      <c r="D6" s="327"/>
      <c r="E6" s="330"/>
      <c r="F6" s="331"/>
      <c r="G6" s="253"/>
      <c r="I6" s="1125" t="s">
        <v>3</v>
      </c>
      <c r="J6" s="11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6"/>
      <c r="J7" s="1128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173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12">
        <f t="shared" si="0"/>
        <v>0</v>
      </c>
      <c r="G9" s="692"/>
      <c r="H9" s="873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23"/>
      <c r="F10" s="1012">
        <f t="shared" si="0"/>
        <v>0</v>
      </c>
      <c r="G10" s="692"/>
      <c r="H10" s="873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23"/>
      <c r="F11" s="1012">
        <f t="shared" si="0"/>
        <v>0</v>
      </c>
      <c r="G11" s="692"/>
      <c r="H11" s="873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23"/>
      <c r="F12" s="1012">
        <f t="shared" si="0"/>
        <v>0</v>
      </c>
      <c r="G12" s="692"/>
      <c r="H12" s="873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20"/>
      <c r="F13" s="1012">
        <f t="shared" si="0"/>
        <v>0</v>
      </c>
      <c r="G13" s="692"/>
      <c r="H13" s="873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20"/>
      <c r="F14" s="1012">
        <f>D14</f>
        <v>0</v>
      </c>
      <c r="G14" s="692"/>
      <c r="H14" s="873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3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3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26"/>
      <c r="H17" s="873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2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2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2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2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2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1" t="s">
        <v>11</v>
      </c>
      <c r="D33" s="1102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tabSelected="1"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82" t="s">
        <v>258</v>
      </c>
      <c r="B1" s="1082"/>
      <c r="C1" s="1082"/>
      <c r="D1" s="1082"/>
      <c r="E1" s="1082"/>
      <c r="F1" s="1082"/>
      <c r="G1" s="108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35" t="s">
        <v>255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36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37"/>
      <c r="C6" s="260"/>
      <c r="D6" s="258"/>
      <c r="E6" s="487"/>
      <c r="F6" s="281"/>
      <c r="G6" s="253"/>
      <c r="H6" s="253"/>
      <c r="I6" s="1125" t="s">
        <v>3</v>
      </c>
      <c r="J6" s="112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26"/>
      <c r="J7" s="1138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60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01" t="s">
        <v>11</v>
      </c>
      <c r="D36" s="1102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D13" sqref="D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2" t="s">
        <v>258</v>
      </c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39" t="s">
        <v>72</v>
      </c>
      <c r="C4" s="132"/>
      <c r="D4" s="141"/>
      <c r="E4" s="87"/>
      <c r="F4" s="74"/>
      <c r="G4" s="476"/>
    </row>
    <row r="5" spans="1:10" ht="15" customHeight="1" x14ac:dyDescent="0.25">
      <c r="A5" s="74" t="s">
        <v>67</v>
      </c>
      <c r="B5" s="1140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3"/>
      <c r="B7" s="24"/>
      <c r="C7" s="572"/>
      <c r="D7" s="426"/>
      <c r="E7" s="107"/>
      <c r="F7" s="74"/>
      <c r="G7" s="74"/>
    </row>
    <row r="8" spans="1:1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</row>
    <row r="9" spans="1:1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</row>
    <row r="10" spans="1:1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</row>
    <row r="11" spans="1:10" x14ac:dyDescent="0.25">
      <c r="A11" s="76"/>
      <c r="B11" s="504">
        <f t="shared" ref="B11:B29" si="1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2">I10-F11</f>
        <v>1493.63</v>
      </c>
      <c r="J11" s="253"/>
    </row>
    <row r="12" spans="1:10" x14ac:dyDescent="0.25">
      <c r="A12" s="56"/>
      <c r="B12" s="504">
        <f t="shared" si="1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2"/>
        <v>1493.63</v>
      </c>
      <c r="J12" s="253"/>
    </row>
    <row r="13" spans="1:10" x14ac:dyDescent="0.25">
      <c r="A13" s="76"/>
      <c r="B13" s="504">
        <f t="shared" si="1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2"/>
        <v>1493.63</v>
      </c>
      <c r="J13" s="253"/>
    </row>
    <row r="14" spans="1:10" x14ac:dyDescent="0.25">
      <c r="A14" s="76"/>
      <c r="B14" s="504">
        <f t="shared" si="1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2"/>
        <v>1493.63</v>
      </c>
      <c r="J14" s="253"/>
    </row>
    <row r="15" spans="1:10" x14ac:dyDescent="0.25">
      <c r="B15" s="504">
        <f t="shared" si="1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2"/>
        <v>1493.63</v>
      </c>
      <c r="J15" s="253"/>
    </row>
    <row r="16" spans="1:10" x14ac:dyDescent="0.25">
      <c r="B16" s="504">
        <f t="shared" si="1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2"/>
        <v>1493.63</v>
      </c>
      <c r="J16" s="253"/>
    </row>
    <row r="17" spans="2:10" x14ac:dyDescent="0.25">
      <c r="B17" s="504">
        <f t="shared" si="1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2"/>
        <v>1493.63</v>
      </c>
      <c r="J17" s="253"/>
    </row>
    <row r="18" spans="2:10" x14ac:dyDescent="0.25">
      <c r="B18" s="504">
        <f t="shared" si="1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2"/>
        <v>1493.63</v>
      </c>
      <c r="J18" s="253"/>
    </row>
    <row r="19" spans="2:10" x14ac:dyDescent="0.25">
      <c r="B19" s="504">
        <f t="shared" si="1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2"/>
        <v>1493.63</v>
      </c>
    </row>
    <row r="20" spans="2:10" x14ac:dyDescent="0.25">
      <c r="B20" s="504">
        <f t="shared" si="1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2"/>
        <v>1493.63</v>
      </c>
    </row>
    <row r="21" spans="2:10" x14ac:dyDescent="0.25">
      <c r="B21" s="504">
        <f t="shared" si="1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2"/>
        <v>1493.63</v>
      </c>
    </row>
    <row r="22" spans="2:10" x14ac:dyDescent="0.25">
      <c r="B22" s="504">
        <f t="shared" si="1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2"/>
        <v>1493.63</v>
      </c>
    </row>
    <row r="23" spans="2:10" x14ac:dyDescent="0.25">
      <c r="B23" s="504">
        <f t="shared" si="1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2"/>
        <v>1493.63</v>
      </c>
    </row>
    <row r="24" spans="2:10" x14ac:dyDescent="0.25">
      <c r="B24" s="504">
        <f t="shared" si="1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2"/>
        <v>1493.63</v>
      </c>
    </row>
    <row r="25" spans="2:10" x14ac:dyDescent="0.25">
      <c r="B25" s="504">
        <f t="shared" si="1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2"/>
        <v>1493.63</v>
      </c>
    </row>
    <row r="26" spans="2:10" x14ac:dyDescent="0.25">
      <c r="B26" s="504">
        <f t="shared" si="1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2"/>
        <v>1493.63</v>
      </c>
    </row>
    <row r="27" spans="2:10" x14ac:dyDescent="0.25">
      <c r="B27" s="504">
        <f t="shared" si="1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2"/>
        <v>1493.63</v>
      </c>
    </row>
    <row r="28" spans="2:10" x14ac:dyDescent="0.25">
      <c r="B28" s="504">
        <f t="shared" si="1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2"/>
        <v>1493.63</v>
      </c>
    </row>
    <row r="29" spans="2:10" x14ac:dyDescent="0.25">
      <c r="B29" s="504">
        <f t="shared" si="1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2"/>
        <v>1493.63</v>
      </c>
    </row>
    <row r="30" spans="2:10" x14ac:dyDescent="0.25">
      <c r="B30" s="505"/>
      <c r="C30" s="460"/>
      <c r="D30" s="713"/>
      <c r="E30" s="718"/>
      <c r="F30" s="492"/>
      <c r="G30" s="498"/>
      <c r="H30" s="496"/>
    </row>
    <row r="31" spans="2:10" x14ac:dyDescent="0.25">
      <c r="B31" s="505"/>
      <c r="C31" s="460"/>
      <c r="D31" s="713"/>
      <c r="E31" s="719"/>
      <c r="F31" s="492"/>
      <c r="G31" s="499"/>
      <c r="H31" s="499"/>
    </row>
    <row r="32" spans="2:10" ht="15.75" thickBot="1" x14ac:dyDescent="0.3">
      <c r="B32" s="75"/>
      <c r="C32" s="463"/>
      <c r="D32" s="714"/>
      <c r="E32" s="720"/>
      <c r="F32" s="500"/>
      <c r="G32" s="502"/>
      <c r="H32" s="502"/>
      <c r="I32" s="39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2" t="s">
        <v>263</v>
      </c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70" t="s">
        <v>53</v>
      </c>
      <c r="B5" s="1072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70"/>
      <c r="B6" s="1072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0" t="s">
        <v>11</v>
      </c>
      <c r="D60" s="108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82" t="s">
        <v>264</v>
      </c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6"/>
      <c r="C4" s="104"/>
      <c r="D4" s="141"/>
      <c r="E4" s="87"/>
      <c r="F4" s="74"/>
      <c r="G4" s="893"/>
    </row>
    <row r="5" spans="1:9" ht="29.25" x14ac:dyDescent="0.25">
      <c r="A5" s="12" t="s">
        <v>67</v>
      </c>
      <c r="B5" s="892" t="s">
        <v>128</v>
      </c>
      <c r="C5" s="104">
        <v>34</v>
      </c>
      <c r="D5" s="141">
        <v>44494</v>
      </c>
      <c r="E5" s="910">
        <v>2022.78</v>
      </c>
      <c r="F5" s="908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10">
        <v>3497.97</v>
      </c>
      <c r="F6" s="90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139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73">
        <v>8</v>
      </c>
      <c r="D11" s="939">
        <v>231.09</v>
      </c>
      <c r="E11" s="938">
        <v>44516</v>
      </c>
      <c r="F11" s="939">
        <f t="shared" ref="F11:F30" si="0">D11</f>
        <v>231.09</v>
      </c>
      <c r="G11" s="940" t="s">
        <v>182</v>
      </c>
      <c r="H11" s="941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73">
        <v>1</v>
      </c>
      <c r="D12" s="939">
        <v>29.56</v>
      </c>
      <c r="E12" s="938">
        <v>44520</v>
      </c>
      <c r="F12" s="939">
        <f t="shared" si="0"/>
        <v>29.56</v>
      </c>
      <c r="G12" s="940" t="s">
        <v>206</v>
      </c>
      <c r="H12" s="941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7">
        <v>199.58</v>
      </c>
      <c r="E13" s="938">
        <v>44522</v>
      </c>
      <c r="F13" s="939">
        <f t="shared" si="0"/>
        <v>199.58</v>
      </c>
      <c r="G13" s="940" t="s">
        <v>207</v>
      </c>
      <c r="H13" s="941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7">
        <v>205.88</v>
      </c>
      <c r="E14" s="938">
        <v>44524</v>
      </c>
      <c r="F14" s="939">
        <f t="shared" si="0"/>
        <v>205.88</v>
      </c>
      <c r="G14" s="940" t="s">
        <v>219</v>
      </c>
      <c r="H14" s="941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7">
        <v>146.31</v>
      </c>
      <c r="E15" s="938">
        <v>44525</v>
      </c>
      <c r="F15" s="939">
        <f t="shared" si="0"/>
        <v>146.31</v>
      </c>
      <c r="G15" s="940" t="s">
        <v>222</v>
      </c>
      <c r="H15" s="941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27"/>
      <c r="E16" s="1028"/>
      <c r="F16" s="1029">
        <f t="shared" si="0"/>
        <v>0</v>
      </c>
      <c r="G16" s="1030"/>
      <c r="H16" s="1031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27"/>
      <c r="E17" s="1028"/>
      <c r="F17" s="1029">
        <f t="shared" si="0"/>
        <v>0</v>
      </c>
      <c r="G17" s="1030"/>
      <c r="H17" s="1031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27"/>
      <c r="E18" s="1032"/>
      <c r="F18" s="1029">
        <f t="shared" si="0"/>
        <v>0</v>
      </c>
      <c r="G18" s="1030"/>
      <c r="H18" s="1031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27"/>
      <c r="E19" s="1032"/>
      <c r="F19" s="1029">
        <f t="shared" si="0"/>
        <v>0</v>
      </c>
      <c r="G19" s="1030"/>
      <c r="H19" s="1031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27"/>
      <c r="E20" s="1032"/>
      <c r="F20" s="1029">
        <f t="shared" si="0"/>
        <v>0</v>
      </c>
      <c r="G20" s="1030"/>
      <c r="H20" s="1031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27"/>
      <c r="E21" s="1032"/>
      <c r="F21" s="1029">
        <f t="shared" si="0"/>
        <v>0</v>
      </c>
      <c r="G21" s="1033"/>
      <c r="H21" s="1034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27"/>
      <c r="E22" s="1032"/>
      <c r="F22" s="1029">
        <f t="shared" si="0"/>
        <v>0</v>
      </c>
      <c r="G22" s="1033"/>
      <c r="H22" s="1034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27"/>
      <c r="E23" s="1032"/>
      <c r="F23" s="1029">
        <f t="shared" si="0"/>
        <v>0</v>
      </c>
      <c r="G23" s="1033"/>
      <c r="H23" s="1034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27"/>
      <c r="E24" s="1032"/>
      <c r="F24" s="1029">
        <f t="shared" si="0"/>
        <v>0</v>
      </c>
      <c r="G24" s="1033"/>
      <c r="H24" s="1034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27"/>
      <c r="E25" s="1032"/>
      <c r="F25" s="1029">
        <f t="shared" si="0"/>
        <v>0</v>
      </c>
      <c r="G25" s="1033"/>
      <c r="H25" s="1034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27"/>
      <c r="E26" s="1032"/>
      <c r="F26" s="1029">
        <f t="shared" si="0"/>
        <v>0</v>
      </c>
      <c r="G26" s="1033"/>
      <c r="H26" s="1034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27"/>
      <c r="E27" s="1032"/>
      <c r="F27" s="1029">
        <f t="shared" si="0"/>
        <v>0</v>
      </c>
      <c r="G27" s="1033"/>
      <c r="H27" s="1035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27"/>
      <c r="E28" s="1032"/>
      <c r="F28" s="1029">
        <f t="shared" si="0"/>
        <v>0</v>
      </c>
      <c r="G28" s="1033"/>
      <c r="H28" s="1035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27"/>
      <c r="E29" s="1032"/>
      <c r="F29" s="1029">
        <f t="shared" si="0"/>
        <v>0</v>
      </c>
      <c r="G29" s="1033"/>
      <c r="H29" s="1035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36"/>
      <c r="E30" s="1032"/>
      <c r="F30" s="1029">
        <f t="shared" si="0"/>
        <v>0</v>
      </c>
      <c r="G30" s="1033"/>
      <c r="H30" s="1035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8" t="s">
        <v>21</v>
      </c>
      <c r="E35" s="889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90" t="s">
        <v>4</v>
      </c>
      <c r="E36" s="89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topLeftCell="G1" zoomScaleNormal="100" workbookViewId="0">
      <selection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82" t="s">
        <v>258</v>
      </c>
      <c r="B1" s="1082"/>
      <c r="C1" s="1082"/>
      <c r="D1" s="1082"/>
      <c r="E1" s="1082"/>
      <c r="F1" s="1082"/>
      <c r="G1" s="1082"/>
      <c r="H1" s="11">
        <v>1</v>
      </c>
      <c r="K1" s="1082" t="str">
        <f>A1</f>
        <v>INVENTARIO    DEL MES DE NOVIEMBRE 2021</v>
      </c>
      <c r="L1" s="1082"/>
      <c r="M1" s="1082"/>
      <c r="N1" s="1082"/>
      <c r="O1" s="1082"/>
      <c r="P1" s="1082"/>
      <c r="Q1" s="1082"/>
      <c r="R1" s="11">
        <v>2</v>
      </c>
      <c r="V1" s="1082" t="str">
        <f>K1</f>
        <v>INVENTARIO    DEL MES DE NOVIEMBRE 2021</v>
      </c>
      <c r="W1" s="1082"/>
      <c r="X1" s="1082"/>
      <c r="Y1" s="1082"/>
      <c r="Z1" s="1082"/>
      <c r="AA1" s="1082"/>
      <c r="AB1" s="1082"/>
      <c r="AC1" s="11">
        <v>6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5"/>
      <c r="Y4" s="261"/>
      <c r="Z4" s="272"/>
      <c r="AA4" s="266"/>
      <c r="AB4" s="166"/>
      <c r="AC4" s="166"/>
    </row>
    <row r="5" spans="1:30" ht="15" customHeight="1" x14ac:dyDescent="0.25">
      <c r="A5" s="263" t="s">
        <v>104</v>
      </c>
      <c r="B5" s="1083" t="s">
        <v>101</v>
      </c>
      <c r="C5" s="629"/>
      <c r="D5" s="261"/>
      <c r="E5" s="280">
        <v>167.16</v>
      </c>
      <c r="F5" s="266">
        <v>13</v>
      </c>
      <c r="G5" s="273"/>
      <c r="K5" s="263" t="s">
        <v>99</v>
      </c>
      <c r="L5" s="1084" t="s">
        <v>100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99</v>
      </c>
      <c r="W5" s="1085" t="s">
        <v>163</v>
      </c>
      <c r="X5" s="882"/>
      <c r="Y5" s="288"/>
      <c r="Z5" s="272"/>
      <c r="AA5" s="266"/>
      <c r="AB5" s="273"/>
    </row>
    <row r="6" spans="1:30" x14ac:dyDescent="0.25">
      <c r="A6" s="653"/>
      <c r="B6" s="1083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84"/>
      <c r="M6" s="882">
        <v>92</v>
      </c>
      <c r="N6" s="261">
        <v>44515</v>
      </c>
      <c r="O6" s="912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085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</row>
    <row r="7" spans="1:30" ht="15.75" thickBot="1" x14ac:dyDescent="0.3">
      <c r="A7" s="253"/>
      <c r="B7" s="286"/>
      <c r="C7" s="884"/>
      <c r="D7" s="261"/>
      <c r="E7" s="70"/>
      <c r="F7" s="74"/>
      <c r="G7" s="253"/>
      <c r="K7" s="253"/>
      <c r="L7" s="286"/>
      <c r="M7" s="882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2">
        <v>120</v>
      </c>
      <c r="Y7" s="261">
        <v>44530</v>
      </c>
      <c r="Z7" s="912">
        <v>309.14999999999998</v>
      </c>
      <c r="AA7" s="310">
        <v>25</v>
      </c>
      <c r="AB7" s="253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189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187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205</v>
      </c>
      <c r="AC9" s="279">
        <v>125</v>
      </c>
      <c r="AD9" s="289">
        <f>Z6-AA9+Z5+Z7+Z4</f>
        <v>665.8599999999999</v>
      </c>
    </row>
    <row r="10" spans="1:3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242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189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227</v>
      </c>
      <c r="AC10" s="279">
        <v>125</v>
      </c>
      <c r="AD10" s="289">
        <f>AD9-AA10</f>
        <v>549.75999999999988</v>
      </c>
    </row>
    <row r="11" spans="1:30" x14ac:dyDescent="0.25">
      <c r="A11" s="205"/>
      <c r="B11" s="84">
        <f t="shared" ref="B11:B54" si="3">B10-C11</f>
        <v>67</v>
      </c>
      <c r="C11" s="15"/>
      <c r="D11" s="1012"/>
      <c r="E11" s="1013"/>
      <c r="F11" s="1012">
        <f t="shared" si="0"/>
        <v>0</v>
      </c>
      <c r="G11" s="692"/>
      <c r="H11" s="1014"/>
      <c r="I11" s="289">
        <f t="shared" ref="I11:I74" si="4">I10-F11</f>
        <v>857.02</v>
      </c>
      <c r="K11" s="205"/>
      <c r="L11" s="84">
        <f t="shared" ref="L11:L54" si="5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221</v>
      </c>
      <c r="R11" s="279">
        <v>95</v>
      </c>
      <c r="S11" s="289">
        <f t="shared" ref="S11:S74" si="6">S10-P11</f>
        <v>1059</v>
      </c>
      <c r="V11" s="205"/>
      <c r="W11" s="84">
        <f t="shared" ref="W11:W54" si="7">W10-X11</f>
        <v>45</v>
      </c>
      <c r="X11" s="74"/>
      <c r="Y11" s="1012"/>
      <c r="Z11" s="1013"/>
      <c r="AA11" s="1012">
        <f t="shared" si="2"/>
        <v>0</v>
      </c>
      <c r="AB11" s="692"/>
      <c r="AC11" s="1014"/>
      <c r="AD11" s="289">
        <f t="shared" ref="AD11:AD74" si="8">AD10-AA11</f>
        <v>549.75999999999988</v>
      </c>
    </row>
    <row r="12" spans="1:30" x14ac:dyDescent="0.25">
      <c r="A12" s="205"/>
      <c r="B12" s="84">
        <f t="shared" si="3"/>
        <v>67</v>
      </c>
      <c r="C12" s="15"/>
      <c r="D12" s="1012"/>
      <c r="E12" s="1013"/>
      <c r="F12" s="1012">
        <f t="shared" si="0"/>
        <v>0</v>
      </c>
      <c r="G12" s="692"/>
      <c r="H12" s="1014"/>
      <c r="I12" s="289">
        <f t="shared" si="4"/>
        <v>857.02</v>
      </c>
      <c r="K12" s="205"/>
      <c r="L12" s="84">
        <f t="shared" si="5"/>
        <v>38.5</v>
      </c>
      <c r="M12" s="74"/>
      <c r="N12" s="1012"/>
      <c r="O12" s="1013"/>
      <c r="P12" s="1012">
        <f t="shared" si="1"/>
        <v>0</v>
      </c>
      <c r="Q12" s="692"/>
      <c r="R12" s="1014"/>
      <c r="S12" s="289">
        <f t="shared" si="6"/>
        <v>1059</v>
      </c>
      <c r="V12" s="205"/>
      <c r="W12" s="84">
        <f t="shared" si="7"/>
        <v>45</v>
      </c>
      <c r="X12" s="74"/>
      <c r="Y12" s="1012"/>
      <c r="Z12" s="1013"/>
      <c r="AA12" s="1012">
        <f t="shared" si="2"/>
        <v>0</v>
      </c>
      <c r="AB12" s="692"/>
      <c r="AC12" s="1014"/>
      <c r="AD12" s="289">
        <f t="shared" si="8"/>
        <v>549.75999999999988</v>
      </c>
    </row>
    <row r="13" spans="1:30" x14ac:dyDescent="0.25">
      <c r="A13" s="83" t="s">
        <v>33</v>
      </c>
      <c r="B13" s="84">
        <f t="shared" si="3"/>
        <v>67</v>
      </c>
      <c r="C13" s="15"/>
      <c r="D13" s="1012"/>
      <c r="E13" s="1013"/>
      <c r="F13" s="1012">
        <f t="shared" si="0"/>
        <v>0</v>
      </c>
      <c r="G13" s="692"/>
      <c r="H13" s="1014"/>
      <c r="I13" s="289">
        <f t="shared" si="4"/>
        <v>857.02</v>
      </c>
      <c r="K13" s="83" t="s">
        <v>33</v>
      </c>
      <c r="L13" s="84">
        <f t="shared" si="5"/>
        <v>38.5</v>
      </c>
      <c r="M13" s="74"/>
      <c r="N13" s="1012"/>
      <c r="O13" s="1013"/>
      <c r="P13" s="1012">
        <f t="shared" si="1"/>
        <v>0</v>
      </c>
      <c r="Q13" s="692"/>
      <c r="R13" s="1014"/>
      <c r="S13" s="289">
        <f t="shared" si="6"/>
        <v>1059</v>
      </c>
      <c r="V13" s="83" t="s">
        <v>33</v>
      </c>
      <c r="W13" s="84">
        <f t="shared" si="7"/>
        <v>45</v>
      </c>
      <c r="X13" s="74"/>
      <c r="Y13" s="1012"/>
      <c r="Z13" s="1013"/>
      <c r="AA13" s="1012">
        <f t="shared" si="2"/>
        <v>0</v>
      </c>
      <c r="AB13" s="692"/>
      <c r="AC13" s="1014"/>
      <c r="AD13" s="289">
        <f t="shared" si="8"/>
        <v>549.75999999999988</v>
      </c>
    </row>
    <row r="14" spans="1:30" x14ac:dyDescent="0.25">
      <c r="A14" s="74"/>
      <c r="B14" s="84">
        <f t="shared" si="3"/>
        <v>67</v>
      </c>
      <c r="C14" s="15"/>
      <c r="D14" s="1012"/>
      <c r="E14" s="1013"/>
      <c r="F14" s="1012">
        <f t="shared" si="0"/>
        <v>0</v>
      </c>
      <c r="G14" s="692"/>
      <c r="H14" s="1014"/>
      <c r="I14" s="289">
        <f t="shared" si="4"/>
        <v>857.02</v>
      </c>
      <c r="K14" s="74"/>
      <c r="L14" s="84">
        <f t="shared" si="5"/>
        <v>38.5</v>
      </c>
      <c r="M14" s="74"/>
      <c r="N14" s="1012"/>
      <c r="O14" s="1013"/>
      <c r="P14" s="1012">
        <f t="shared" si="1"/>
        <v>0</v>
      </c>
      <c r="Q14" s="692"/>
      <c r="R14" s="1014"/>
      <c r="S14" s="289">
        <f t="shared" si="6"/>
        <v>1059</v>
      </c>
      <c r="V14" s="74"/>
      <c r="W14" s="84">
        <f t="shared" si="7"/>
        <v>45</v>
      </c>
      <c r="X14" s="74"/>
      <c r="Y14" s="1012"/>
      <c r="Z14" s="1013"/>
      <c r="AA14" s="1012">
        <f t="shared" si="2"/>
        <v>0</v>
      </c>
      <c r="AB14" s="692"/>
      <c r="AC14" s="1014"/>
      <c r="AD14" s="289">
        <f t="shared" si="8"/>
        <v>549.75999999999988</v>
      </c>
    </row>
    <row r="15" spans="1:30" x14ac:dyDescent="0.25">
      <c r="A15" s="74"/>
      <c r="B15" s="84">
        <f t="shared" si="3"/>
        <v>67</v>
      </c>
      <c r="C15" s="15"/>
      <c r="D15" s="1012"/>
      <c r="E15" s="1013"/>
      <c r="F15" s="1012">
        <f t="shared" si="0"/>
        <v>0</v>
      </c>
      <c r="G15" s="692"/>
      <c r="H15" s="1014"/>
      <c r="I15" s="289">
        <f t="shared" si="4"/>
        <v>857.02</v>
      </c>
      <c r="K15" s="74"/>
      <c r="L15" s="84">
        <f t="shared" si="5"/>
        <v>38.5</v>
      </c>
      <c r="M15" s="74"/>
      <c r="N15" s="1012"/>
      <c r="O15" s="1013"/>
      <c r="P15" s="1012">
        <f t="shared" si="1"/>
        <v>0</v>
      </c>
      <c r="Q15" s="692"/>
      <c r="R15" s="1014"/>
      <c r="S15" s="289">
        <f t="shared" si="6"/>
        <v>1059</v>
      </c>
      <c r="V15" s="74"/>
      <c r="W15" s="84">
        <f t="shared" si="7"/>
        <v>45</v>
      </c>
      <c r="X15" s="74"/>
      <c r="Y15" s="1012"/>
      <c r="Z15" s="1013"/>
      <c r="AA15" s="1012">
        <f t="shared" si="2"/>
        <v>0</v>
      </c>
      <c r="AB15" s="692"/>
      <c r="AC15" s="1014"/>
      <c r="AD15" s="289">
        <f t="shared" si="8"/>
        <v>549.75999999999988</v>
      </c>
    </row>
    <row r="16" spans="1:30" x14ac:dyDescent="0.25">
      <c r="B16" s="84">
        <f t="shared" si="3"/>
        <v>67</v>
      </c>
      <c r="C16" s="15"/>
      <c r="D16" s="1012"/>
      <c r="E16" s="1013"/>
      <c r="F16" s="1012">
        <f t="shared" si="0"/>
        <v>0</v>
      </c>
      <c r="G16" s="692"/>
      <c r="H16" s="1014"/>
      <c r="I16" s="289">
        <f t="shared" si="4"/>
        <v>857.02</v>
      </c>
      <c r="L16" s="84">
        <f t="shared" si="5"/>
        <v>38.5</v>
      </c>
      <c r="M16" s="74"/>
      <c r="N16" s="1012"/>
      <c r="O16" s="1013"/>
      <c r="P16" s="1012">
        <f t="shared" si="1"/>
        <v>0</v>
      </c>
      <c r="Q16" s="692"/>
      <c r="R16" s="1014"/>
      <c r="S16" s="289">
        <f t="shared" si="6"/>
        <v>1059</v>
      </c>
      <c r="W16" s="84">
        <f t="shared" si="7"/>
        <v>45</v>
      </c>
      <c r="X16" s="74"/>
      <c r="Y16" s="1012"/>
      <c r="Z16" s="1013"/>
      <c r="AA16" s="1012">
        <f t="shared" si="2"/>
        <v>0</v>
      </c>
      <c r="AB16" s="692"/>
      <c r="AC16" s="1014"/>
      <c r="AD16" s="289">
        <f t="shared" si="8"/>
        <v>549.75999999999988</v>
      </c>
    </row>
    <row r="17" spans="1:30" x14ac:dyDescent="0.25">
      <c r="B17" s="84">
        <f t="shared" si="3"/>
        <v>67</v>
      </c>
      <c r="C17" s="15"/>
      <c r="D17" s="1012"/>
      <c r="E17" s="1013"/>
      <c r="F17" s="1012">
        <f t="shared" si="0"/>
        <v>0</v>
      </c>
      <c r="G17" s="692"/>
      <c r="H17" s="1014"/>
      <c r="I17" s="289">
        <f t="shared" si="4"/>
        <v>857.02</v>
      </c>
      <c r="L17" s="84">
        <f t="shared" si="5"/>
        <v>38.5</v>
      </c>
      <c r="M17" s="74"/>
      <c r="N17" s="1012"/>
      <c r="O17" s="1013"/>
      <c r="P17" s="1012">
        <f t="shared" si="1"/>
        <v>0</v>
      </c>
      <c r="Q17" s="692"/>
      <c r="R17" s="1014"/>
      <c r="S17" s="289">
        <f t="shared" si="6"/>
        <v>1059</v>
      </c>
      <c r="W17" s="84">
        <f t="shared" si="7"/>
        <v>45</v>
      </c>
      <c r="X17" s="74"/>
      <c r="Y17" s="1012"/>
      <c r="Z17" s="1013"/>
      <c r="AA17" s="1012">
        <f t="shared" si="2"/>
        <v>0</v>
      </c>
      <c r="AB17" s="692"/>
      <c r="AC17" s="1014"/>
      <c r="AD17" s="289">
        <f t="shared" si="8"/>
        <v>549.75999999999988</v>
      </c>
    </row>
    <row r="18" spans="1:30" x14ac:dyDescent="0.25">
      <c r="A18" s="126"/>
      <c r="B18" s="84">
        <f t="shared" si="3"/>
        <v>67</v>
      </c>
      <c r="C18" s="15"/>
      <c r="D18" s="1012"/>
      <c r="E18" s="1013"/>
      <c r="F18" s="1012">
        <f t="shared" si="0"/>
        <v>0</v>
      </c>
      <c r="G18" s="692"/>
      <c r="H18" s="1014"/>
      <c r="I18" s="289">
        <f t="shared" si="4"/>
        <v>857.02</v>
      </c>
      <c r="K18" s="126"/>
      <c r="L18" s="84">
        <f t="shared" si="5"/>
        <v>38.5</v>
      </c>
      <c r="M18" s="74"/>
      <c r="N18" s="1012"/>
      <c r="O18" s="1013"/>
      <c r="P18" s="1012">
        <f t="shared" si="1"/>
        <v>0</v>
      </c>
      <c r="Q18" s="692"/>
      <c r="R18" s="1014"/>
      <c r="S18" s="289">
        <f t="shared" si="6"/>
        <v>1059</v>
      </c>
      <c r="V18" s="126"/>
      <c r="W18" s="84">
        <f t="shared" si="7"/>
        <v>45</v>
      </c>
      <c r="X18" s="74"/>
      <c r="Y18" s="1012"/>
      <c r="Z18" s="1013"/>
      <c r="AA18" s="1012">
        <f t="shared" si="2"/>
        <v>0</v>
      </c>
      <c r="AB18" s="692"/>
      <c r="AC18" s="1014"/>
      <c r="AD18" s="289">
        <f t="shared" si="8"/>
        <v>549.75999999999988</v>
      </c>
    </row>
    <row r="19" spans="1:30" x14ac:dyDescent="0.25">
      <c r="A19" s="126"/>
      <c r="B19" s="84">
        <f t="shared" si="3"/>
        <v>67</v>
      </c>
      <c r="C19" s="15"/>
      <c r="D19" s="1012"/>
      <c r="E19" s="1013"/>
      <c r="F19" s="1012">
        <f t="shared" si="0"/>
        <v>0</v>
      </c>
      <c r="G19" s="692"/>
      <c r="H19" s="1014"/>
      <c r="I19" s="289">
        <f t="shared" si="4"/>
        <v>857.02</v>
      </c>
      <c r="K19" s="126"/>
      <c r="L19" s="84">
        <f t="shared" si="5"/>
        <v>38.5</v>
      </c>
      <c r="M19" s="15"/>
      <c r="N19" s="1012"/>
      <c r="O19" s="1013"/>
      <c r="P19" s="1012">
        <f t="shared" si="1"/>
        <v>0</v>
      </c>
      <c r="Q19" s="692"/>
      <c r="R19" s="1014"/>
      <c r="S19" s="289">
        <f t="shared" si="6"/>
        <v>1059</v>
      </c>
      <c r="V19" s="126"/>
      <c r="W19" s="84">
        <f t="shared" si="7"/>
        <v>45</v>
      </c>
      <c r="X19" s="15"/>
      <c r="Y19" s="1012"/>
      <c r="Z19" s="1013"/>
      <c r="AA19" s="1012">
        <f t="shared" si="2"/>
        <v>0</v>
      </c>
      <c r="AB19" s="692"/>
      <c r="AC19" s="1014"/>
      <c r="AD19" s="289">
        <f t="shared" si="8"/>
        <v>549.75999999999988</v>
      </c>
    </row>
    <row r="20" spans="1:30" x14ac:dyDescent="0.25">
      <c r="A20" s="126"/>
      <c r="B20" s="84">
        <f t="shared" si="3"/>
        <v>67</v>
      </c>
      <c r="C20" s="15"/>
      <c r="D20" s="1012"/>
      <c r="E20" s="1013"/>
      <c r="F20" s="1012">
        <f t="shared" si="0"/>
        <v>0</v>
      </c>
      <c r="G20" s="692"/>
      <c r="H20" s="1014"/>
      <c r="I20" s="289">
        <f t="shared" si="4"/>
        <v>857.02</v>
      </c>
      <c r="K20" s="126"/>
      <c r="L20" s="84">
        <f t="shared" si="5"/>
        <v>38.5</v>
      </c>
      <c r="M20" s="15"/>
      <c r="N20" s="1012"/>
      <c r="O20" s="1013"/>
      <c r="P20" s="1012">
        <f t="shared" si="1"/>
        <v>0</v>
      </c>
      <c r="Q20" s="692"/>
      <c r="R20" s="1014"/>
      <c r="S20" s="289">
        <f t="shared" si="6"/>
        <v>1059</v>
      </c>
      <c r="V20" s="126"/>
      <c r="W20" s="84">
        <f t="shared" si="7"/>
        <v>45</v>
      </c>
      <c r="X20" s="15"/>
      <c r="Y20" s="1012"/>
      <c r="Z20" s="1013"/>
      <c r="AA20" s="1012">
        <f t="shared" si="2"/>
        <v>0</v>
      </c>
      <c r="AB20" s="692"/>
      <c r="AC20" s="1014"/>
      <c r="AD20" s="289">
        <f t="shared" si="8"/>
        <v>549.75999999999988</v>
      </c>
    </row>
    <row r="21" spans="1:30" x14ac:dyDescent="0.25">
      <c r="A21" s="126"/>
      <c r="B21" s="84">
        <f t="shared" si="3"/>
        <v>67</v>
      </c>
      <c r="C21" s="15"/>
      <c r="D21" s="1012"/>
      <c r="E21" s="1013"/>
      <c r="F21" s="1012">
        <f t="shared" si="0"/>
        <v>0</v>
      </c>
      <c r="G21" s="692"/>
      <c r="H21" s="1014"/>
      <c r="I21" s="289">
        <f t="shared" si="4"/>
        <v>857.02</v>
      </c>
      <c r="K21" s="126"/>
      <c r="L21" s="84">
        <f t="shared" si="5"/>
        <v>38.5</v>
      </c>
      <c r="M21" s="15"/>
      <c r="N21" s="1012"/>
      <c r="O21" s="1013"/>
      <c r="P21" s="1012">
        <f t="shared" si="1"/>
        <v>0</v>
      </c>
      <c r="Q21" s="692"/>
      <c r="R21" s="1014"/>
      <c r="S21" s="289">
        <f t="shared" si="6"/>
        <v>1059</v>
      </c>
      <c r="V21" s="126"/>
      <c r="W21" s="84">
        <f t="shared" si="7"/>
        <v>45</v>
      </c>
      <c r="X21" s="15"/>
      <c r="Y21" s="1012"/>
      <c r="Z21" s="1013"/>
      <c r="AA21" s="1012">
        <f t="shared" si="2"/>
        <v>0</v>
      </c>
      <c r="AB21" s="692"/>
      <c r="AC21" s="1014"/>
      <c r="AD21" s="289">
        <f t="shared" si="8"/>
        <v>549.75999999999988</v>
      </c>
    </row>
    <row r="22" spans="1:30" x14ac:dyDescent="0.25">
      <c r="A22" s="126"/>
      <c r="B22" s="295">
        <f t="shared" si="3"/>
        <v>67</v>
      </c>
      <c r="C22" s="15"/>
      <c r="D22" s="1012"/>
      <c r="E22" s="1013"/>
      <c r="F22" s="1012">
        <f t="shared" si="0"/>
        <v>0</v>
      </c>
      <c r="G22" s="692"/>
      <c r="H22" s="1014"/>
      <c r="I22" s="289">
        <f t="shared" si="4"/>
        <v>857.02</v>
      </c>
      <c r="K22" s="126"/>
      <c r="L22" s="295">
        <f t="shared" si="5"/>
        <v>38.5</v>
      </c>
      <c r="M22" s="15"/>
      <c r="N22" s="1012"/>
      <c r="O22" s="1013"/>
      <c r="P22" s="1012">
        <f t="shared" si="1"/>
        <v>0</v>
      </c>
      <c r="Q22" s="692"/>
      <c r="R22" s="1014"/>
      <c r="S22" s="289">
        <f t="shared" si="6"/>
        <v>1059</v>
      </c>
      <c r="V22" s="126"/>
      <c r="W22" s="295">
        <f t="shared" si="7"/>
        <v>45</v>
      </c>
      <c r="X22" s="15"/>
      <c r="Y22" s="1012"/>
      <c r="Z22" s="1013"/>
      <c r="AA22" s="1012">
        <f t="shared" si="2"/>
        <v>0</v>
      </c>
      <c r="AB22" s="692"/>
      <c r="AC22" s="1014"/>
      <c r="AD22" s="289">
        <f t="shared" si="8"/>
        <v>549.75999999999988</v>
      </c>
    </row>
    <row r="23" spans="1:30" x14ac:dyDescent="0.25">
      <c r="A23" s="127"/>
      <c r="B23" s="295">
        <f t="shared" si="3"/>
        <v>67</v>
      </c>
      <c r="C23" s="15"/>
      <c r="D23" s="1012"/>
      <c r="E23" s="1013"/>
      <c r="F23" s="1012">
        <f t="shared" si="0"/>
        <v>0</v>
      </c>
      <c r="G23" s="692"/>
      <c r="H23" s="1014"/>
      <c r="I23" s="289">
        <f t="shared" si="4"/>
        <v>857.02</v>
      </c>
      <c r="K23" s="127"/>
      <c r="L23" s="295">
        <f t="shared" si="5"/>
        <v>38.5</v>
      </c>
      <c r="M23" s="15"/>
      <c r="N23" s="1012"/>
      <c r="O23" s="1013"/>
      <c r="P23" s="1012">
        <f t="shared" si="1"/>
        <v>0</v>
      </c>
      <c r="Q23" s="692"/>
      <c r="R23" s="1014"/>
      <c r="S23" s="289">
        <f t="shared" si="6"/>
        <v>1059</v>
      </c>
      <c r="V23" s="127"/>
      <c r="W23" s="295">
        <f t="shared" si="7"/>
        <v>45</v>
      </c>
      <c r="X23" s="15"/>
      <c r="Y23" s="1012"/>
      <c r="Z23" s="1013"/>
      <c r="AA23" s="1012">
        <f t="shared" si="2"/>
        <v>0</v>
      </c>
      <c r="AB23" s="692"/>
      <c r="AC23" s="1014"/>
      <c r="AD23" s="289">
        <f t="shared" si="8"/>
        <v>549.75999999999988</v>
      </c>
    </row>
    <row r="24" spans="1:30" x14ac:dyDescent="0.25">
      <c r="A24" s="126"/>
      <c r="B24" s="295">
        <f t="shared" si="3"/>
        <v>67</v>
      </c>
      <c r="C24" s="15"/>
      <c r="D24" s="1012"/>
      <c r="E24" s="1013"/>
      <c r="F24" s="1012">
        <f t="shared" si="0"/>
        <v>0</v>
      </c>
      <c r="G24" s="692"/>
      <c r="H24" s="1014"/>
      <c r="I24" s="289">
        <f t="shared" si="4"/>
        <v>857.02</v>
      </c>
      <c r="K24" s="126"/>
      <c r="L24" s="295">
        <f t="shared" si="5"/>
        <v>38.5</v>
      </c>
      <c r="M24" s="15"/>
      <c r="N24" s="1012"/>
      <c r="O24" s="1013"/>
      <c r="P24" s="1012">
        <f t="shared" si="1"/>
        <v>0</v>
      </c>
      <c r="Q24" s="692"/>
      <c r="R24" s="1014"/>
      <c r="S24" s="289">
        <f t="shared" si="6"/>
        <v>1059</v>
      </c>
      <c r="V24" s="126"/>
      <c r="W24" s="295">
        <f t="shared" si="7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8"/>
        <v>549.75999999999988</v>
      </c>
    </row>
    <row r="25" spans="1:30" x14ac:dyDescent="0.25">
      <c r="A25" s="126"/>
      <c r="B25" s="295">
        <f t="shared" si="3"/>
        <v>67</v>
      </c>
      <c r="C25" s="15"/>
      <c r="D25" s="1012"/>
      <c r="E25" s="1013"/>
      <c r="F25" s="1012">
        <f t="shared" si="0"/>
        <v>0</v>
      </c>
      <c r="G25" s="692"/>
      <c r="H25" s="1014"/>
      <c r="I25" s="289">
        <f t="shared" si="4"/>
        <v>857.02</v>
      </c>
      <c r="K25" s="126"/>
      <c r="L25" s="295">
        <f t="shared" si="5"/>
        <v>38.5</v>
      </c>
      <c r="M25" s="15"/>
      <c r="N25" s="1012"/>
      <c r="O25" s="1013"/>
      <c r="P25" s="1012">
        <f t="shared" si="1"/>
        <v>0</v>
      </c>
      <c r="Q25" s="692"/>
      <c r="R25" s="1014"/>
      <c r="S25" s="289">
        <f t="shared" si="6"/>
        <v>1059</v>
      </c>
      <c r="V25" s="126"/>
      <c r="W25" s="295">
        <f t="shared" si="7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8"/>
        <v>549.75999999999988</v>
      </c>
    </row>
    <row r="26" spans="1:30" x14ac:dyDescent="0.25">
      <c r="A26" s="126"/>
      <c r="B26" s="205">
        <f t="shared" si="3"/>
        <v>67</v>
      </c>
      <c r="C26" s="15"/>
      <c r="D26" s="1012"/>
      <c r="E26" s="1013"/>
      <c r="F26" s="1012">
        <f t="shared" si="0"/>
        <v>0</v>
      </c>
      <c r="G26" s="692"/>
      <c r="H26" s="1014"/>
      <c r="I26" s="289">
        <f t="shared" si="4"/>
        <v>857.02</v>
      </c>
      <c r="K26" s="126"/>
      <c r="L26" s="205">
        <f t="shared" si="5"/>
        <v>38.5</v>
      </c>
      <c r="M26" s="15"/>
      <c r="N26" s="1012"/>
      <c r="O26" s="1013"/>
      <c r="P26" s="1012">
        <f t="shared" si="1"/>
        <v>0</v>
      </c>
      <c r="Q26" s="692"/>
      <c r="R26" s="1014"/>
      <c r="S26" s="289">
        <f t="shared" si="6"/>
        <v>1059</v>
      </c>
      <c r="V26" s="126"/>
      <c r="W26" s="205">
        <f t="shared" si="7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8"/>
        <v>549.75999999999988</v>
      </c>
    </row>
    <row r="27" spans="1:30" x14ac:dyDescent="0.25">
      <c r="A27" s="126"/>
      <c r="B27" s="295">
        <f t="shared" si="3"/>
        <v>67</v>
      </c>
      <c r="C27" s="15"/>
      <c r="D27" s="1012"/>
      <c r="E27" s="1013"/>
      <c r="F27" s="1012">
        <f t="shared" si="0"/>
        <v>0</v>
      </c>
      <c r="G27" s="692"/>
      <c r="H27" s="1014"/>
      <c r="I27" s="289">
        <f t="shared" si="4"/>
        <v>857.02</v>
      </c>
      <c r="K27" s="126"/>
      <c r="L27" s="295">
        <f t="shared" si="5"/>
        <v>38.5</v>
      </c>
      <c r="M27" s="15"/>
      <c r="N27" s="1012"/>
      <c r="O27" s="1013"/>
      <c r="P27" s="1012">
        <f t="shared" si="1"/>
        <v>0</v>
      </c>
      <c r="Q27" s="692"/>
      <c r="R27" s="1014"/>
      <c r="S27" s="289">
        <f t="shared" si="6"/>
        <v>1059</v>
      </c>
      <c r="V27" s="126"/>
      <c r="W27" s="295">
        <f t="shared" si="7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8"/>
        <v>549.75999999999988</v>
      </c>
    </row>
    <row r="28" spans="1:30" x14ac:dyDescent="0.25">
      <c r="A28" s="126"/>
      <c r="B28" s="205">
        <f t="shared" si="3"/>
        <v>67</v>
      </c>
      <c r="C28" s="15"/>
      <c r="D28" s="1012"/>
      <c r="E28" s="1013"/>
      <c r="F28" s="1012">
        <f t="shared" si="0"/>
        <v>0</v>
      </c>
      <c r="G28" s="692"/>
      <c r="H28" s="1014"/>
      <c r="I28" s="289">
        <f t="shared" si="4"/>
        <v>857.02</v>
      </c>
      <c r="K28" s="126"/>
      <c r="L28" s="205">
        <f t="shared" si="5"/>
        <v>38.5</v>
      </c>
      <c r="M28" s="15"/>
      <c r="N28" s="1012"/>
      <c r="O28" s="1013"/>
      <c r="P28" s="1012">
        <f t="shared" si="1"/>
        <v>0</v>
      </c>
      <c r="Q28" s="692"/>
      <c r="R28" s="1014"/>
      <c r="S28" s="289">
        <f t="shared" si="6"/>
        <v>1059</v>
      </c>
      <c r="V28" s="126"/>
      <c r="W28" s="205">
        <f t="shared" si="7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8"/>
        <v>549.75999999999988</v>
      </c>
    </row>
    <row r="29" spans="1:30" x14ac:dyDescent="0.25">
      <c r="A29" s="126"/>
      <c r="B29" s="295">
        <f t="shared" si="3"/>
        <v>67</v>
      </c>
      <c r="C29" s="15"/>
      <c r="D29" s="1012"/>
      <c r="E29" s="1013"/>
      <c r="F29" s="1012">
        <f t="shared" si="0"/>
        <v>0</v>
      </c>
      <c r="G29" s="692"/>
      <c r="H29" s="1014"/>
      <c r="I29" s="289">
        <f t="shared" si="4"/>
        <v>857.02</v>
      </c>
      <c r="K29" s="126"/>
      <c r="L29" s="295">
        <f t="shared" si="5"/>
        <v>38.5</v>
      </c>
      <c r="M29" s="15"/>
      <c r="N29" s="1012"/>
      <c r="O29" s="1013"/>
      <c r="P29" s="1012">
        <f t="shared" si="1"/>
        <v>0</v>
      </c>
      <c r="Q29" s="692"/>
      <c r="R29" s="1014"/>
      <c r="S29" s="289">
        <f t="shared" si="6"/>
        <v>1059</v>
      </c>
      <c r="V29" s="126"/>
      <c r="W29" s="295">
        <f t="shared" si="7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8"/>
        <v>549.75999999999988</v>
      </c>
    </row>
    <row r="30" spans="1:30" x14ac:dyDescent="0.25">
      <c r="A30" s="126"/>
      <c r="B30" s="295">
        <f t="shared" si="3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4"/>
        <v>857.02</v>
      </c>
      <c r="K30" s="126"/>
      <c r="L30" s="295">
        <f t="shared" si="5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6"/>
        <v>1059</v>
      </c>
      <c r="V30" s="126"/>
      <c r="W30" s="295">
        <f t="shared" si="7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8"/>
        <v>549.75999999999988</v>
      </c>
    </row>
    <row r="31" spans="1:30" x14ac:dyDescent="0.25">
      <c r="A31" s="126"/>
      <c r="B31" s="295">
        <f t="shared" si="3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4"/>
        <v>857.02</v>
      </c>
      <c r="K31" s="126"/>
      <c r="L31" s="295">
        <f t="shared" si="5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6"/>
        <v>1059</v>
      </c>
      <c r="V31" s="126"/>
      <c r="W31" s="295">
        <f t="shared" si="7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8"/>
        <v>549.75999999999988</v>
      </c>
    </row>
    <row r="32" spans="1:30" x14ac:dyDescent="0.25">
      <c r="A32" s="126"/>
      <c r="B32" s="295">
        <f t="shared" si="3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4"/>
        <v>857.02</v>
      </c>
      <c r="K32" s="126"/>
      <c r="L32" s="295">
        <f t="shared" si="5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6"/>
        <v>1059</v>
      </c>
      <c r="V32" s="126"/>
      <c r="W32" s="295">
        <f t="shared" si="7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8"/>
        <v>549.75999999999988</v>
      </c>
    </row>
    <row r="33" spans="1:30" x14ac:dyDescent="0.25">
      <c r="A33" s="126"/>
      <c r="B33" s="295">
        <f t="shared" si="3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4"/>
        <v>857.02</v>
      </c>
      <c r="K33" s="126"/>
      <c r="L33" s="295">
        <f t="shared" si="5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6"/>
        <v>1059</v>
      </c>
      <c r="V33" s="126"/>
      <c r="W33" s="295">
        <f t="shared" si="7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8"/>
        <v>549.75999999999988</v>
      </c>
    </row>
    <row r="34" spans="1:30" x14ac:dyDescent="0.25">
      <c r="A34" s="126"/>
      <c r="B34" s="295">
        <f t="shared" si="3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4"/>
        <v>857.02</v>
      </c>
      <c r="K34" s="126"/>
      <c r="L34" s="295">
        <f t="shared" si="5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6"/>
        <v>1059</v>
      </c>
      <c r="V34" s="126"/>
      <c r="W34" s="295">
        <f t="shared" si="7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8"/>
        <v>549.75999999999988</v>
      </c>
    </row>
    <row r="35" spans="1:30" x14ac:dyDescent="0.25">
      <c r="A35" s="126"/>
      <c r="B35" s="295">
        <f t="shared" si="3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4"/>
        <v>857.02</v>
      </c>
      <c r="K35" s="126"/>
      <c r="L35" s="295">
        <f t="shared" si="5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6"/>
        <v>1059</v>
      </c>
      <c r="V35" s="126"/>
      <c r="W35" s="295">
        <f t="shared" si="7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8"/>
        <v>549.75999999999988</v>
      </c>
    </row>
    <row r="36" spans="1:30" x14ac:dyDescent="0.25">
      <c r="A36" s="126" t="s">
        <v>22</v>
      </c>
      <c r="B36" s="295">
        <f t="shared" si="3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4"/>
        <v>857.02</v>
      </c>
      <c r="K36" s="126" t="s">
        <v>22</v>
      </c>
      <c r="L36" s="295">
        <f t="shared" si="5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6"/>
        <v>1059</v>
      </c>
      <c r="V36" s="126" t="s">
        <v>22</v>
      </c>
      <c r="W36" s="295">
        <f t="shared" si="7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8"/>
        <v>549.75999999999988</v>
      </c>
    </row>
    <row r="37" spans="1:30" x14ac:dyDescent="0.25">
      <c r="A37" s="127"/>
      <c r="B37" s="295">
        <f t="shared" si="3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4"/>
        <v>857.02</v>
      </c>
      <c r="K37" s="127"/>
      <c r="L37" s="295">
        <f t="shared" si="5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6"/>
        <v>1059</v>
      </c>
      <c r="V37" s="127"/>
      <c r="W37" s="295">
        <f t="shared" si="7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8"/>
        <v>549.75999999999988</v>
      </c>
    </row>
    <row r="38" spans="1:30" x14ac:dyDescent="0.25">
      <c r="A38" s="126"/>
      <c r="B38" s="295">
        <f t="shared" si="3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4"/>
        <v>857.02</v>
      </c>
      <c r="K38" s="126"/>
      <c r="L38" s="295">
        <f t="shared" si="5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6"/>
        <v>1059</v>
      </c>
      <c r="V38" s="126"/>
      <c r="W38" s="295">
        <f t="shared" si="7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8"/>
        <v>549.75999999999988</v>
      </c>
    </row>
    <row r="39" spans="1:30" x14ac:dyDescent="0.25">
      <c r="A39" s="126"/>
      <c r="B39" s="84">
        <f t="shared" si="3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4"/>
        <v>857.02</v>
      </c>
      <c r="K39" s="126"/>
      <c r="L39" s="84">
        <f t="shared" si="5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6"/>
        <v>1059</v>
      </c>
      <c r="V39" s="126"/>
      <c r="W39" s="84">
        <f t="shared" si="7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8"/>
        <v>549.75999999999988</v>
      </c>
    </row>
    <row r="40" spans="1:30" x14ac:dyDescent="0.25">
      <c r="A40" s="126"/>
      <c r="B40" s="84">
        <f t="shared" si="3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4"/>
        <v>857.02</v>
      </c>
      <c r="K40" s="126"/>
      <c r="L40" s="84">
        <f t="shared" si="5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6"/>
        <v>1059</v>
      </c>
      <c r="V40" s="126"/>
      <c r="W40" s="84">
        <f t="shared" si="7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8"/>
        <v>549.75999999999988</v>
      </c>
    </row>
    <row r="41" spans="1:30" x14ac:dyDescent="0.25">
      <c r="A41" s="126"/>
      <c r="B41" s="84">
        <f t="shared" si="3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4"/>
        <v>857.02</v>
      </c>
      <c r="K41" s="126"/>
      <c r="L41" s="84">
        <f t="shared" si="5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6"/>
        <v>1059</v>
      </c>
      <c r="V41" s="126"/>
      <c r="W41" s="84">
        <f t="shared" si="7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8"/>
        <v>549.75999999999988</v>
      </c>
    </row>
    <row r="42" spans="1:30" x14ac:dyDescent="0.25">
      <c r="A42" s="126"/>
      <c r="B42" s="84">
        <f t="shared" si="3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4"/>
        <v>857.02</v>
      </c>
      <c r="K42" s="126"/>
      <c r="L42" s="84">
        <f t="shared" si="5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6"/>
        <v>1059</v>
      </c>
      <c r="V42" s="126"/>
      <c r="W42" s="84">
        <f t="shared" si="7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8"/>
        <v>549.75999999999988</v>
      </c>
    </row>
    <row r="43" spans="1:30" x14ac:dyDescent="0.25">
      <c r="A43" s="126"/>
      <c r="B43" s="84">
        <f t="shared" si="3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4"/>
        <v>857.02</v>
      </c>
      <c r="K43" s="126"/>
      <c r="L43" s="84">
        <f t="shared" si="5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6"/>
        <v>1059</v>
      </c>
      <c r="V43" s="126"/>
      <c r="W43" s="84">
        <f t="shared" si="7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8"/>
        <v>549.75999999999988</v>
      </c>
    </row>
    <row r="44" spans="1:30" x14ac:dyDescent="0.25">
      <c r="A44" s="126"/>
      <c r="B44" s="84">
        <f t="shared" si="3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4"/>
        <v>857.02</v>
      </c>
      <c r="K44" s="126"/>
      <c r="L44" s="84">
        <f t="shared" si="5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6"/>
        <v>1059</v>
      </c>
      <c r="V44" s="126"/>
      <c r="W44" s="84">
        <f t="shared" si="7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8"/>
        <v>549.75999999999988</v>
      </c>
    </row>
    <row r="45" spans="1:30" x14ac:dyDescent="0.25">
      <c r="A45" s="126"/>
      <c r="B45" s="84">
        <f t="shared" si="3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4"/>
        <v>857.02</v>
      </c>
      <c r="K45" s="126"/>
      <c r="L45" s="84">
        <f t="shared" si="5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6"/>
        <v>1059</v>
      </c>
      <c r="V45" s="126"/>
      <c r="W45" s="84">
        <f t="shared" si="7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8"/>
        <v>549.75999999999988</v>
      </c>
    </row>
    <row r="46" spans="1:30" x14ac:dyDescent="0.25">
      <c r="A46" s="126"/>
      <c r="B46" s="84">
        <f t="shared" si="3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4"/>
        <v>857.02</v>
      </c>
      <c r="K46" s="126"/>
      <c r="L46" s="84">
        <f t="shared" si="5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6"/>
        <v>1059</v>
      </c>
      <c r="V46" s="126"/>
      <c r="W46" s="84">
        <f t="shared" si="7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8"/>
        <v>549.75999999999988</v>
      </c>
    </row>
    <row r="47" spans="1:30" x14ac:dyDescent="0.25">
      <c r="A47" s="126"/>
      <c r="B47" s="84">
        <f t="shared" si="3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4"/>
        <v>857.02</v>
      </c>
      <c r="K47" s="126"/>
      <c r="L47" s="84">
        <f t="shared" si="5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6"/>
        <v>1059</v>
      </c>
      <c r="V47" s="126"/>
      <c r="W47" s="84">
        <f t="shared" si="7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8"/>
        <v>549.75999999999988</v>
      </c>
    </row>
    <row r="48" spans="1:30" x14ac:dyDescent="0.25">
      <c r="A48" s="126"/>
      <c r="B48" s="84">
        <f t="shared" si="3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4"/>
        <v>857.02</v>
      </c>
      <c r="K48" s="126"/>
      <c r="L48" s="84">
        <f t="shared" si="5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6"/>
        <v>1059</v>
      </c>
      <c r="V48" s="126"/>
      <c r="W48" s="84">
        <f t="shared" si="7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8"/>
        <v>549.75999999999988</v>
      </c>
    </row>
    <row r="49" spans="1:30" x14ac:dyDescent="0.25">
      <c r="A49" s="126"/>
      <c r="B49" s="84">
        <f t="shared" si="3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4"/>
        <v>857.02</v>
      </c>
      <c r="K49" s="126"/>
      <c r="L49" s="84">
        <f t="shared" si="5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6"/>
        <v>1059</v>
      </c>
      <c r="V49" s="126"/>
      <c r="W49" s="84">
        <f t="shared" si="7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8"/>
        <v>549.75999999999988</v>
      </c>
    </row>
    <row r="50" spans="1:30" x14ac:dyDescent="0.25">
      <c r="A50" s="126"/>
      <c r="B50" s="84">
        <f t="shared" si="3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4"/>
        <v>857.02</v>
      </c>
      <c r="K50" s="126"/>
      <c r="L50" s="84">
        <f t="shared" si="5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6"/>
        <v>1059</v>
      </c>
      <c r="V50" s="126"/>
      <c r="W50" s="84">
        <f t="shared" si="7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8"/>
        <v>549.75999999999988</v>
      </c>
    </row>
    <row r="51" spans="1:30" x14ac:dyDescent="0.25">
      <c r="A51" s="126"/>
      <c r="B51" s="84">
        <f t="shared" si="3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4"/>
        <v>857.02</v>
      </c>
      <c r="K51" s="126"/>
      <c r="L51" s="84">
        <f t="shared" si="5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6"/>
        <v>1059</v>
      </c>
      <c r="V51" s="126"/>
      <c r="W51" s="84">
        <f t="shared" si="7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8"/>
        <v>549.75999999999988</v>
      </c>
    </row>
    <row r="52" spans="1:30" x14ac:dyDescent="0.25">
      <c r="A52" s="126"/>
      <c r="B52" s="84">
        <f t="shared" si="3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4"/>
        <v>857.02</v>
      </c>
      <c r="K52" s="126"/>
      <c r="L52" s="84">
        <f t="shared" si="5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6"/>
        <v>1059</v>
      </c>
      <c r="V52" s="126"/>
      <c r="W52" s="84">
        <f t="shared" si="7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8"/>
        <v>549.75999999999988</v>
      </c>
    </row>
    <row r="53" spans="1:30" x14ac:dyDescent="0.25">
      <c r="A53" s="126"/>
      <c r="B53" s="84">
        <f t="shared" si="3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4"/>
        <v>857.02</v>
      </c>
      <c r="K53" s="126"/>
      <c r="L53" s="84">
        <f t="shared" si="5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6"/>
        <v>1059</v>
      </c>
      <c r="V53" s="126"/>
      <c r="W53" s="84">
        <f t="shared" si="7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8"/>
        <v>549.75999999999988</v>
      </c>
    </row>
    <row r="54" spans="1:30" x14ac:dyDescent="0.25">
      <c r="A54" s="126"/>
      <c r="B54" s="84">
        <f t="shared" si="3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4"/>
        <v>857.02</v>
      </c>
      <c r="K54" s="126"/>
      <c r="L54" s="84">
        <f t="shared" si="5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6"/>
        <v>1059</v>
      </c>
      <c r="V54" s="126"/>
      <c r="W54" s="84">
        <f t="shared" si="7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8"/>
        <v>549.75999999999988</v>
      </c>
    </row>
    <row r="55" spans="1:3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4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6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8"/>
        <v>549.75999999999988</v>
      </c>
    </row>
    <row r="56" spans="1:30" x14ac:dyDescent="0.25">
      <c r="A56" s="126"/>
      <c r="B56" s="12">
        <f t="shared" ref="B56:B75" si="9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4"/>
        <v>857.02</v>
      </c>
      <c r="K56" s="126"/>
      <c r="L56" s="12">
        <f t="shared" ref="L56:L75" si="10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6"/>
        <v>1059</v>
      </c>
      <c r="V56" s="126"/>
      <c r="W56" s="12">
        <f t="shared" ref="W56:W75" si="11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8"/>
        <v>549.75999999999988</v>
      </c>
    </row>
    <row r="57" spans="1:30" x14ac:dyDescent="0.25">
      <c r="A57" s="126"/>
      <c r="B57" s="12">
        <f t="shared" si="9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4"/>
        <v>857.02</v>
      </c>
      <c r="K57" s="126"/>
      <c r="L57" s="12">
        <f t="shared" si="10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6"/>
        <v>1059</v>
      </c>
      <c r="V57" s="126"/>
      <c r="W57" s="12">
        <f t="shared" si="11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8"/>
        <v>549.75999999999988</v>
      </c>
    </row>
    <row r="58" spans="1:30" x14ac:dyDescent="0.25">
      <c r="A58" s="126"/>
      <c r="B58" s="12">
        <f t="shared" si="9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4"/>
        <v>857.02</v>
      </c>
      <c r="K58" s="126"/>
      <c r="L58" s="12">
        <f t="shared" si="10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6"/>
        <v>1059</v>
      </c>
      <c r="V58" s="126"/>
      <c r="W58" s="12">
        <f t="shared" si="11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8"/>
        <v>549.75999999999988</v>
      </c>
    </row>
    <row r="59" spans="1:30" x14ac:dyDescent="0.25">
      <c r="A59" s="126"/>
      <c r="B59" s="12">
        <f t="shared" si="9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4"/>
        <v>857.02</v>
      </c>
      <c r="K59" s="126"/>
      <c r="L59" s="12">
        <f t="shared" si="10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6"/>
        <v>1059</v>
      </c>
      <c r="V59" s="126"/>
      <c r="W59" s="12">
        <f t="shared" si="11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8"/>
        <v>549.75999999999988</v>
      </c>
    </row>
    <row r="60" spans="1:30" x14ac:dyDescent="0.25">
      <c r="A60" s="126"/>
      <c r="B60" s="12">
        <f t="shared" si="9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4"/>
        <v>857.02</v>
      </c>
      <c r="K60" s="126"/>
      <c r="L60" s="12">
        <f t="shared" si="10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6"/>
        <v>1059</v>
      </c>
      <c r="V60" s="126"/>
      <c r="W60" s="12">
        <f t="shared" si="11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8"/>
        <v>549.75999999999988</v>
      </c>
    </row>
    <row r="61" spans="1:30" x14ac:dyDescent="0.25">
      <c r="A61" s="126"/>
      <c r="B61" s="12">
        <f t="shared" si="9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4"/>
        <v>857.02</v>
      </c>
      <c r="K61" s="126"/>
      <c r="L61" s="12">
        <f t="shared" si="10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6"/>
        <v>1059</v>
      </c>
      <c r="V61" s="126"/>
      <c r="W61" s="12">
        <f t="shared" si="11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8"/>
        <v>549.75999999999988</v>
      </c>
    </row>
    <row r="62" spans="1:30" x14ac:dyDescent="0.25">
      <c r="A62" s="126"/>
      <c r="B62" s="12">
        <f t="shared" si="9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4"/>
        <v>857.02</v>
      </c>
      <c r="K62" s="126"/>
      <c r="L62" s="12">
        <f t="shared" si="10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6"/>
        <v>1059</v>
      </c>
      <c r="V62" s="126"/>
      <c r="W62" s="12">
        <f t="shared" si="11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8"/>
        <v>549.75999999999988</v>
      </c>
    </row>
    <row r="63" spans="1:30" x14ac:dyDescent="0.25">
      <c r="A63" s="126"/>
      <c r="B63" s="12">
        <f t="shared" si="9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4"/>
        <v>857.02</v>
      </c>
      <c r="K63" s="126"/>
      <c r="L63" s="12">
        <f t="shared" si="10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6"/>
        <v>1059</v>
      </c>
      <c r="V63" s="126"/>
      <c r="W63" s="12">
        <f t="shared" si="11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8"/>
        <v>549.75999999999988</v>
      </c>
    </row>
    <row r="64" spans="1:30" x14ac:dyDescent="0.25">
      <c r="A64" s="126"/>
      <c r="B64" s="12">
        <f t="shared" si="9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4"/>
        <v>857.02</v>
      </c>
      <c r="K64" s="126"/>
      <c r="L64" s="12">
        <f t="shared" si="10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6"/>
        <v>1059</v>
      </c>
      <c r="V64" s="126"/>
      <c r="W64" s="12">
        <f t="shared" si="11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8"/>
        <v>549.75999999999988</v>
      </c>
    </row>
    <row r="65" spans="1:30" x14ac:dyDescent="0.25">
      <c r="A65" s="126"/>
      <c r="B65" s="12">
        <f t="shared" si="9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4"/>
        <v>857.02</v>
      </c>
      <c r="K65" s="126"/>
      <c r="L65" s="12">
        <f t="shared" si="10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6"/>
        <v>1059</v>
      </c>
      <c r="V65" s="126"/>
      <c r="W65" s="12">
        <f t="shared" si="11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8"/>
        <v>549.75999999999988</v>
      </c>
    </row>
    <row r="66" spans="1:30" x14ac:dyDescent="0.25">
      <c r="A66" s="126"/>
      <c r="B66" s="12">
        <f t="shared" si="9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4"/>
        <v>857.02</v>
      </c>
      <c r="K66" s="126"/>
      <c r="L66" s="12">
        <f t="shared" si="10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6"/>
        <v>1059</v>
      </c>
      <c r="V66" s="126"/>
      <c r="W66" s="12">
        <f t="shared" si="11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8"/>
        <v>549.75999999999988</v>
      </c>
    </row>
    <row r="67" spans="1:30" x14ac:dyDescent="0.25">
      <c r="A67" s="126"/>
      <c r="B67" s="12">
        <f t="shared" si="9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4"/>
        <v>857.02</v>
      </c>
      <c r="K67" s="126"/>
      <c r="L67" s="12">
        <f t="shared" si="10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6"/>
        <v>1059</v>
      </c>
      <c r="V67" s="126"/>
      <c r="W67" s="12">
        <f t="shared" si="11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8"/>
        <v>549.75999999999988</v>
      </c>
    </row>
    <row r="68" spans="1:30" x14ac:dyDescent="0.25">
      <c r="A68" s="126"/>
      <c r="B68" s="12">
        <f t="shared" si="9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4"/>
        <v>857.02</v>
      </c>
      <c r="K68" s="126"/>
      <c r="L68" s="12">
        <f t="shared" si="10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6"/>
        <v>1059</v>
      </c>
      <c r="V68" s="126"/>
      <c r="W68" s="12">
        <f t="shared" si="11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8"/>
        <v>549.75999999999988</v>
      </c>
    </row>
    <row r="69" spans="1:30" x14ac:dyDescent="0.25">
      <c r="A69" s="126"/>
      <c r="B69" s="12">
        <f t="shared" si="9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4"/>
        <v>857.02</v>
      </c>
      <c r="K69" s="126"/>
      <c r="L69" s="12">
        <f t="shared" si="10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6"/>
        <v>1059</v>
      </c>
      <c r="V69" s="126"/>
      <c r="W69" s="12">
        <f t="shared" si="11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8"/>
        <v>549.75999999999988</v>
      </c>
    </row>
    <row r="70" spans="1:30" x14ac:dyDescent="0.25">
      <c r="A70" s="126"/>
      <c r="B70" s="12">
        <f t="shared" si="9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4"/>
        <v>857.02</v>
      </c>
      <c r="K70" s="126"/>
      <c r="L70" s="12">
        <f t="shared" si="10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6"/>
        <v>1059</v>
      </c>
      <c r="V70" s="126"/>
      <c r="W70" s="12">
        <f t="shared" si="11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8"/>
        <v>549.75999999999988</v>
      </c>
    </row>
    <row r="71" spans="1:30" x14ac:dyDescent="0.25">
      <c r="A71" s="126"/>
      <c r="B71" s="12">
        <f t="shared" si="9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4"/>
        <v>857.02</v>
      </c>
      <c r="K71" s="126"/>
      <c r="L71" s="12">
        <f t="shared" si="10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6"/>
        <v>1059</v>
      </c>
      <c r="V71" s="126"/>
      <c r="W71" s="12">
        <f t="shared" si="11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8"/>
        <v>549.75999999999988</v>
      </c>
    </row>
    <row r="72" spans="1:30" x14ac:dyDescent="0.25">
      <c r="A72" s="126"/>
      <c r="B72" s="12">
        <f t="shared" si="9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4"/>
        <v>857.02</v>
      </c>
      <c r="K72" s="126"/>
      <c r="L72" s="12">
        <f t="shared" si="10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6"/>
        <v>1059</v>
      </c>
      <c r="V72" s="126"/>
      <c r="W72" s="12">
        <f t="shared" si="11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8"/>
        <v>549.75999999999988</v>
      </c>
    </row>
    <row r="73" spans="1:30" x14ac:dyDescent="0.25">
      <c r="A73" s="126"/>
      <c r="B73" s="12">
        <f t="shared" si="9"/>
        <v>67</v>
      </c>
      <c r="C73" s="15"/>
      <c r="D73" s="60"/>
      <c r="E73" s="236"/>
      <c r="F73" s="70">
        <f t="shared" ref="F73" si="12">D73</f>
        <v>0</v>
      </c>
      <c r="G73" s="71"/>
      <c r="H73" s="72"/>
      <c r="I73" s="107">
        <f t="shared" si="4"/>
        <v>857.02</v>
      </c>
      <c r="K73" s="126"/>
      <c r="L73" s="12">
        <f t="shared" si="10"/>
        <v>38.5</v>
      </c>
      <c r="M73" s="15"/>
      <c r="N73" s="60"/>
      <c r="O73" s="236"/>
      <c r="P73" s="70">
        <f t="shared" ref="P73" si="13">N73</f>
        <v>0</v>
      </c>
      <c r="Q73" s="71"/>
      <c r="R73" s="72"/>
      <c r="S73" s="107">
        <f t="shared" si="6"/>
        <v>1059</v>
      </c>
      <c r="V73" s="126"/>
      <c r="W73" s="12">
        <f t="shared" si="11"/>
        <v>45</v>
      </c>
      <c r="X73" s="15"/>
      <c r="Y73" s="60"/>
      <c r="Z73" s="236"/>
      <c r="AA73" s="70">
        <f t="shared" ref="AA73" si="14">Y73</f>
        <v>0</v>
      </c>
      <c r="AB73" s="71"/>
      <c r="AC73" s="72"/>
      <c r="AD73" s="107">
        <f t="shared" si="8"/>
        <v>549.75999999999988</v>
      </c>
    </row>
    <row r="74" spans="1:30" x14ac:dyDescent="0.25">
      <c r="A74" s="126"/>
      <c r="B74" s="12">
        <f t="shared" si="9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4"/>
        <v>857.02</v>
      </c>
      <c r="K74" s="126"/>
      <c r="L74" s="12">
        <f t="shared" si="10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6"/>
        <v>1059</v>
      </c>
      <c r="V74" s="126"/>
      <c r="W74" s="12">
        <f t="shared" si="11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8"/>
        <v>549.75999999999988</v>
      </c>
    </row>
    <row r="75" spans="1:30" x14ac:dyDescent="0.25">
      <c r="A75" s="126"/>
      <c r="B75" s="12">
        <f t="shared" si="9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15">I74-F75</f>
        <v>857.02</v>
      </c>
      <c r="K75" s="126"/>
      <c r="L75" s="12">
        <f t="shared" si="10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16">S74-P75</f>
        <v>1059</v>
      </c>
      <c r="V75" s="126"/>
      <c r="W75" s="12">
        <f t="shared" si="11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17">AD74-AA75</f>
        <v>549.75999999999988</v>
      </c>
    </row>
    <row r="76" spans="1:3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1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1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17"/>
        <v>549.75999999999988</v>
      </c>
    </row>
    <row r="77" spans="1:3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</row>
    <row r="78" spans="1:3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</row>
    <row r="82" spans="3:27" ht="15.75" thickBot="1" x14ac:dyDescent="0.3"/>
    <row r="83" spans="3:27" ht="15.75" thickBot="1" x14ac:dyDescent="0.3">
      <c r="C83" s="1080" t="s">
        <v>11</v>
      </c>
      <c r="D83" s="1081"/>
      <c r="E83" s="58">
        <f>E5+E6-F78+E7</f>
        <v>857.0200000000001</v>
      </c>
      <c r="F83" s="74"/>
      <c r="M83" s="1080" t="s">
        <v>11</v>
      </c>
      <c r="N83" s="1081"/>
      <c r="O83" s="58">
        <f>O5+O6-P78+O7</f>
        <v>1059</v>
      </c>
      <c r="P83" s="74"/>
      <c r="X83" s="1080" t="s">
        <v>11</v>
      </c>
      <c r="Y83" s="1081"/>
      <c r="Z83" s="58">
        <f>Z5+Z6-AA78+Z7</f>
        <v>549.76</v>
      </c>
      <c r="AA83" s="74"/>
    </row>
  </sheetData>
  <sortState ref="M5:P7">
    <sortCondition ref="N5:N7"/>
  </sortState>
  <mergeCells count="9"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127</v>
      </c>
      <c r="C4" s="104"/>
      <c r="D4" s="141"/>
      <c r="E4" s="87"/>
      <c r="F4" s="74"/>
      <c r="G4" s="805"/>
    </row>
    <row r="5" spans="1:9" x14ac:dyDescent="0.25">
      <c r="A5" s="76"/>
      <c r="B5" s="1142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1" sqref="C10:C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2" t="s">
        <v>259</v>
      </c>
      <c r="B1" s="1082"/>
      <c r="C1" s="1082"/>
      <c r="D1" s="1082"/>
      <c r="E1" s="1082"/>
      <c r="F1" s="1082"/>
      <c r="G1" s="10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42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245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37"/>
      <c r="E9" s="1038"/>
      <c r="F9" s="1039">
        <f t="shared" si="0"/>
        <v>0</v>
      </c>
      <c r="G9" s="1040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37"/>
      <c r="E10" s="1038"/>
      <c r="F10" s="1039">
        <f t="shared" si="0"/>
        <v>0</v>
      </c>
      <c r="G10" s="1041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37"/>
      <c r="E11" s="1038"/>
      <c r="F11" s="1039">
        <f t="shared" si="0"/>
        <v>0</v>
      </c>
      <c r="G11" s="1041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37"/>
      <c r="E12" s="1038"/>
      <c r="F12" s="1039">
        <f t="shared" si="0"/>
        <v>0</v>
      </c>
      <c r="G12" s="1041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37"/>
      <c r="E13" s="1038"/>
      <c r="F13" s="1039">
        <f t="shared" si="0"/>
        <v>0</v>
      </c>
      <c r="G13" s="1041"/>
      <c r="H13" s="495"/>
      <c r="I13" s="47">
        <f t="shared" si="1"/>
        <v>402.04999999999995</v>
      </c>
    </row>
    <row r="14" spans="1:9" x14ac:dyDescent="0.25">
      <c r="B14" s="2"/>
      <c r="C14" s="15"/>
      <c r="D14" s="1037"/>
      <c r="E14" s="1038"/>
      <c r="F14" s="1039">
        <f t="shared" si="0"/>
        <v>0</v>
      </c>
      <c r="G14" s="1041"/>
      <c r="H14" s="495"/>
      <c r="I14" s="47">
        <f t="shared" si="1"/>
        <v>402.04999999999995</v>
      </c>
    </row>
    <row r="15" spans="1:9" x14ac:dyDescent="0.25">
      <c r="B15" s="2"/>
      <c r="C15" s="15"/>
      <c r="D15" s="1037"/>
      <c r="E15" s="1038"/>
      <c r="F15" s="1039">
        <f t="shared" si="0"/>
        <v>0</v>
      </c>
      <c r="G15" s="1042"/>
      <c r="H15" s="17"/>
      <c r="I15" s="47">
        <f t="shared" si="1"/>
        <v>402.04999999999995</v>
      </c>
    </row>
    <row r="16" spans="1:9" x14ac:dyDescent="0.25">
      <c r="B16" s="2"/>
      <c r="C16" s="15"/>
      <c r="D16" s="1037"/>
      <c r="E16" s="1043"/>
      <c r="F16" s="1039">
        <f t="shared" si="0"/>
        <v>0</v>
      </c>
      <c r="G16" s="1042"/>
      <c r="H16" s="17"/>
      <c r="I16" s="47">
        <f t="shared" si="1"/>
        <v>402.04999999999995</v>
      </c>
    </row>
    <row r="17" spans="1:9" x14ac:dyDescent="0.25">
      <c r="B17" s="2"/>
      <c r="C17" s="15"/>
      <c r="D17" s="1044"/>
      <c r="E17" s="1043"/>
      <c r="F17" s="1039">
        <f t="shared" si="0"/>
        <v>0</v>
      </c>
      <c r="G17" s="1042"/>
      <c r="H17" s="17"/>
      <c r="I17" s="47">
        <f t="shared" si="1"/>
        <v>402.04999999999995</v>
      </c>
    </row>
    <row r="18" spans="1:9" x14ac:dyDescent="0.25">
      <c r="B18" s="2"/>
      <c r="C18" s="15"/>
      <c r="D18" s="1037"/>
      <c r="E18" s="1043"/>
      <c r="F18" s="1039">
        <f t="shared" si="0"/>
        <v>0</v>
      </c>
      <c r="G18" s="1042"/>
      <c r="H18" s="17"/>
      <c r="I18" s="47">
        <f t="shared" si="1"/>
        <v>402.04999999999995</v>
      </c>
    </row>
    <row r="19" spans="1:9" x14ac:dyDescent="0.25">
      <c r="B19" s="2"/>
      <c r="C19" s="15"/>
      <c r="D19" s="1037"/>
      <c r="E19" s="1043"/>
      <c r="F19" s="1039">
        <f t="shared" si="0"/>
        <v>0</v>
      </c>
      <c r="G19" s="1042"/>
      <c r="H19" s="17"/>
    </row>
    <row r="20" spans="1:9" x14ac:dyDescent="0.25">
      <c r="B20" s="2"/>
      <c r="C20" s="15"/>
      <c r="D20" s="1037"/>
      <c r="E20" s="1043"/>
      <c r="F20" s="1039">
        <f t="shared" si="0"/>
        <v>0</v>
      </c>
      <c r="G20" s="1042"/>
      <c r="H20" s="17"/>
    </row>
    <row r="21" spans="1:9" x14ac:dyDescent="0.25">
      <c r="B21" s="2"/>
      <c r="C21" s="15"/>
      <c r="D21" s="1037"/>
      <c r="E21" s="1043"/>
      <c r="F21" s="1039">
        <f t="shared" si="0"/>
        <v>0</v>
      </c>
      <c r="G21" s="1042"/>
      <c r="H21" s="17"/>
    </row>
    <row r="22" spans="1:9" x14ac:dyDescent="0.25">
      <c r="B22" s="2"/>
      <c r="C22" s="15"/>
      <c r="D22" s="1037"/>
      <c r="E22" s="1043"/>
      <c r="F22" s="1039">
        <f t="shared" si="0"/>
        <v>0</v>
      </c>
      <c r="G22" s="1042"/>
      <c r="H22" s="17"/>
    </row>
    <row r="23" spans="1:9" x14ac:dyDescent="0.25">
      <c r="B23" s="2"/>
      <c r="C23" s="15"/>
      <c r="D23" s="1037"/>
      <c r="E23" s="1043"/>
      <c r="F23" s="1039">
        <f t="shared" si="0"/>
        <v>0</v>
      </c>
      <c r="G23" s="1042"/>
      <c r="H23" s="17"/>
    </row>
    <row r="24" spans="1:9" x14ac:dyDescent="0.25">
      <c r="B24" s="2"/>
      <c r="C24" s="15"/>
      <c r="D24" s="1037"/>
      <c r="E24" s="1043"/>
      <c r="F24" s="1039">
        <f t="shared" si="0"/>
        <v>0</v>
      </c>
      <c r="G24" s="1042"/>
      <c r="H24" s="17"/>
    </row>
    <row r="25" spans="1:9" x14ac:dyDescent="0.25">
      <c r="B25" s="2"/>
      <c r="C25" s="15"/>
      <c r="D25" s="1037"/>
      <c r="E25" s="1043"/>
      <c r="F25" s="1039">
        <f t="shared" si="0"/>
        <v>0</v>
      </c>
      <c r="G25" s="1042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82" t="s">
        <v>258</v>
      </c>
      <c r="B1" s="1082"/>
      <c r="C1" s="1082"/>
      <c r="D1" s="1082"/>
      <c r="E1" s="1082"/>
      <c r="F1" s="1082"/>
      <c r="G1" s="1082"/>
      <c r="H1" s="11">
        <v>1</v>
      </c>
      <c r="K1" s="1086" t="s">
        <v>269</v>
      </c>
      <c r="L1" s="1086"/>
      <c r="M1" s="1086"/>
      <c r="N1" s="1086"/>
      <c r="O1" s="1086"/>
      <c r="P1" s="1086"/>
      <c r="Q1" s="108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087" t="s">
        <v>168</v>
      </c>
      <c r="C4" s="339"/>
      <c r="D4" s="261"/>
      <c r="E4" s="845"/>
      <c r="F4" s="256"/>
      <c r="G4" s="166"/>
      <c r="H4" s="166"/>
      <c r="K4" s="758"/>
      <c r="L4" s="1087" t="s">
        <v>168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78" t="s">
        <v>53</v>
      </c>
      <c r="B5" s="1084"/>
      <c r="C5" s="339"/>
      <c r="D5" s="261">
        <v>44515</v>
      </c>
      <c r="E5" s="845">
        <v>18217</v>
      </c>
      <c r="F5" s="256">
        <v>590</v>
      </c>
      <c r="G5" s="273"/>
      <c r="K5" s="1078" t="s">
        <v>272</v>
      </c>
      <c r="L5" s="1084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78"/>
      <c r="B6" s="1084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78"/>
      <c r="L6" s="1084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241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12"/>
      <c r="E11" s="1013"/>
      <c r="F11" s="1012">
        <f t="shared" si="0"/>
        <v>0</v>
      </c>
      <c r="G11" s="692"/>
      <c r="H11" s="1014"/>
      <c r="I11" s="289">
        <f>I10-F11</f>
        <v>19087.009999999998</v>
      </c>
      <c r="K11" s="217"/>
      <c r="L11" s="84">
        <f>L10-M11</f>
        <v>10</v>
      </c>
      <c r="M11" s="15"/>
      <c r="N11" s="1012"/>
      <c r="O11" s="1013"/>
      <c r="P11" s="1012">
        <f t="shared" si="1"/>
        <v>0</v>
      </c>
      <c r="Q11" s="692"/>
      <c r="R11" s="1014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12"/>
      <c r="E12" s="1013"/>
      <c r="F12" s="1012">
        <f t="shared" si="0"/>
        <v>0</v>
      </c>
      <c r="G12" s="692"/>
      <c r="H12" s="1014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12"/>
      <c r="O12" s="1013"/>
      <c r="P12" s="1012">
        <f t="shared" si="1"/>
        <v>0</v>
      </c>
      <c r="Q12" s="692"/>
      <c r="R12" s="1014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12"/>
      <c r="E13" s="1013"/>
      <c r="F13" s="1012">
        <f t="shared" si="0"/>
        <v>0</v>
      </c>
      <c r="G13" s="692"/>
      <c r="H13" s="1014"/>
      <c r="I13" s="469">
        <f t="shared" si="3"/>
        <v>19087.009999999998</v>
      </c>
      <c r="K13" s="205"/>
      <c r="L13" s="84">
        <f t="shared" si="4"/>
        <v>10</v>
      </c>
      <c r="M13" s="15"/>
      <c r="N13" s="1012"/>
      <c r="O13" s="1013"/>
      <c r="P13" s="1012">
        <f t="shared" si="1"/>
        <v>0</v>
      </c>
      <c r="Q13" s="692"/>
      <c r="R13" s="1014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12"/>
      <c r="E14" s="1013"/>
      <c r="F14" s="1012">
        <f t="shared" si="0"/>
        <v>0</v>
      </c>
      <c r="G14" s="692"/>
      <c r="H14" s="1014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12"/>
      <c r="O14" s="1013"/>
      <c r="P14" s="1012">
        <f t="shared" si="1"/>
        <v>0</v>
      </c>
      <c r="Q14" s="692"/>
      <c r="R14" s="1014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12"/>
      <c r="E15" s="1013"/>
      <c r="F15" s="1012">
        <f t="shared" si="0"/>
        <v>0</v>
      </c>
      <c r="G15" s="692"/>
      <c r="H15" s="1014"/>
      <c r="I15" s="469">
        <f t="shared" si="3"/>
        <v>19087.009999999998</v>
      </c>
      <c r="K15" s="74"/>
      <c r="L15" s="84">
        <f t="shared" si="4"/>
        <v>10</v>
      </c>
      <c r="M15" s="15"/>
      <c r="N15" s="1012"/>
      <c r="O15" s="1013"/>
      <c r="P15" s="1012">
        <f t="shared" si="1"/>
        <v>0</v>
      </c>
      <c r="Q15" s="692"/>
      <c r="R15" s="1014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12"/>
      <c r="E16" s="1013"/>
      <c r="F16" s="1012">
        <f t="shared" si="0"/>
        <v>0</v>
      </c>
      <c r="G16" s="692"/>
      <c r="H16" s="1014"/>
      <c r="I16" s="289">
        <f t="shared" si="3"/>
        <v>19087.009999999998</v>
      </c>
      <c r="K16" s="74"/>
      <c r="L16" s="84">
        <f t="shared" si="4"/>
        <v>10</v>
      </c>
      <c r="M16" s="15"/>
      <c r="N16" s="1012"/>
      <c r="O16" s="1013"/>
      <c r="P16" s="1012">
        <f t="shared" si="1"/>
        <v>0</v>
      </c>
      <c r="Q16" s="692"/>
      <c r="R16" s="1014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12"/>
      <c r="E17" s="1013"/>
      <c r="F17" s="1012">
        <f t="shared" si="0"/>
        <v>0</v>
      </c>
      <c r="G17" s="692"/>
      <c r="H17" s="1014"/>
      <c r="I17" s="289">
        <f t="shared" si="3"/>
        <v>19087.009999999998</v>
      </c>
      <c r="L17" s="84">
        <f t="shared" si="4"/>
        <v>10</v>
      </c>
      <c r="M17" s="15"/>
      <c r="N17" s="1012"/>
      <c r="O17" s="1013"/>
      <c r="P17" s="1012">
        <f t="shared" si="1"/>
        <v>0</v>
      </c>
      <c r="Q17" s="692"/>
      <c r="R17" s="1014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12"/>
      <c r="E18" s="1013"/>
      <c r="F18" s="1012">
        <f t="shared" si="0"/>
        <v>0</v>
      </c>
      <c r="G18" s="692"/>
      <c r="H18" s="1014"/>
      <c r="I18" s="289">
        <f t="shared" si="3"/>
        <v>19087.009999999998</v>
      </c>
      <c r="L18" s="84">
        <f t="shared" si="4"/>
        <v>10</v>
      </c>
      <c r="M18" s="15"/>
      <c r="N18" s="1012"/>
      <c r="O18" s="1013"/>
      <c r="P18" s="1012">
        <f t="shared" si="1"/>
        <v>0</v>
      </c>
      <c r="Q18" s="692"/>
      <c r="R18" s="1014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12"/>
      <c r="E19" s="1013"/>
      <c r="F19" s="1012">
        <f t="shared" si="0"/>
        <v>0</v>
      </c>
      <c r="G19" s="692"/>
      <c r="H19" s="1014"/>
      <c r="I19" s="289">
        <f t="shared" si="3"/>
        <v>19087.009999999998</v>
      </c>
      <c r="K19" s="126"/>
      <c r="L19" s="84">
        <f>L18-M19</f>
        <v>10</v>
      </c>
      <c r="M19" s="15"/>
      <c r="N19" s="1012"/>
      <c r="O19" s="1013"/>
      <c r="P19" s="1012">
        <f t="shared" si="1"/>
        <v>0</v>
      </c>
      <c r="Q19" s="692"/>
      <c r="R19" s="1014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12"/>
      <c r="E20" s="1013"/>
      <c r="F20" s="1012">
        <f t="shared" si="0"/>
        <v>0</v>
      </c>
      <c r="G20" s="692"/>
      <c r="H20" s="1014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12"/>
      <c r="O20" s="1013"/>
      <c r="P20" s="1012">
        <f t="shared" si="1"/>
        <v>0</v>
      </c>
      <c r="Q20" s="692"/>
      <c r="R20" s="1014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12"/>
      <c r="E21" s="1013"/>
      <c r="F21" s="1012">
        <f t="shared" si="0"/>
        <v>0</v>
      </c>
      <c r="G21" s="692"/>
      <c r="H21" s="1014"/>
      <c r="I21" s="289">
        <f t="shared" si="3"/>
        <v>19087.009999999998</v>
      </c>
      <c r="K21" s="126"/>
      <c r="L21" s="84">
        <f t="shared" si="7"/>
        <v>10</v>
      </c>
      <c r="M21" s="15"/>
      <c r="N21" s="1012"/>
      <c r="O21" s="1013"/>
      <c r="P21" s="1012">
        <f t="shared" si="1"/>
        <v>0</v>
      </c>
      <c r="Q21" s="692"/>
      <c r="R21" s="1014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12"/>
      <c r="E22" s="1013"/>
      <c r="F22" s="1012">
        <f t="shared" si="0"/>
        <v>0</v>
      </c>
      <c r="G22" s="692"/>
      <c r="H22" s="1014"/>
      <c r="I22" s="289">
        <f t="shared" si="3"/>
        <v>19087.009999999998</v>
      </c>
      <c r="K22" s="126"/>
      <c r="L22" s="84">
        <f t="shared" si="7"/>
        <v>10</v>
      </c>
      <c r="M22" s="15"/>
      <c r="N22" s="1012"/>
      <c r="O22" s="1013"/>
      <c r="P22" s="1012">
        <f t="shared" si="1"/>
        <v>0</v>
      </c>
      <c r="Q22" s="692"/>
      <c r="R22" s="1014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12"/>
      <c r="E23" s="1013"/>
      <c r="F23" s="1012">
        <f t="shared" si="0"/>
        <v>0</v>
      </c>
      <c r="G23" s="692"/>
      <c r="H23" s="1014"/>
      <c r="I23" s="289">
        <f t="shared" si="3"/>
        <v>19087.009999999998</v>
      </c>
      <c r="K23" s="126"/>
      <c r="L23" s="295">
        <f t="shared" si="7"/>
        <v>10</v>
      </c>
      <c r="M23" s="15"/>
      <c r="N23" s="1012"/>
      <c r="O23" s="1013"/>
      <c r="P23" s="1012">
        <f t="shared" si="1"/>
        <v>0</v>
      </c>
      <c r="Q23" s="692"/>
      <c r="R23" s="1014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12"/>
      <c r="E24" s="1013"/>
      <c r="F24" s="1012">
        <f t="shared" si="0"/>
        <v>0</v>
      </c>
      <c r="G24" s="692"/>
      <c r="H24" s="1014"/>
      <c r="I24" s="289">
        <f t="shared" si="3"/>
        <v>19087.009999999998</v>
      </c>
      <c r="K24" s="127"/>
      <c r="L24" s="295">
        <f t="shared" si="7"/>
        <v>10</v>
      </c>
      <c r="M24" s="15"/>
      <c r="N24" s="1012"/>
      <c r="O24" s="1013"/>
      <c r="P24" s="1012">
        <f t="shared" si="1"/>
        <v>0</v>
      </c>
      <c r="Q24" s="692"/>
      <c r="R24" s="1014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12"/>
      <c r="E25" s="1013"/>
      <c r="F25" s="1012">
        <f t="shared" si="0"/>
        <v>0</v>
      </c>
      <c r="G25" s="692"/>
      <c r="H25" s="1014"/>
      <c r="I25" s="289">
        <f t="shared" si="3"/>
        <v>19087.009999999998</v>
      </c>
      <c r="K25" s="126"/>
      <c r="L25" s="295">
        <f t="shared" si="7"/>
        <v>10</v>
      </c>
      <c r="M25" s="15"/>
      <c r="N25" s="1012"/>
      <c r="O25" s="1013"/>
      <c r="P25" s="1012">
        <f t="shared" si="1"/>
        <v>0</v>
      </c>
      <c r="Q25" s="692"/>
      <c r="R25" s="1014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12"/>
      <c r="E26" s="1013"/>
      <c r="F26" s="1012">
        <f t="shared" si="0"/>
        <v>0</v>
      </c>
      <c r="G26" s="692"/>
      <c r="H26" s="1014"/>
      <c r="I26" s="289">
        <f t="shared" si="3"/>
        <v>19087.009999999998</v>
      </c>
      <c r="K26" s="126"/>
      <c r="L26" s="295">
        <f t="shared" si="7"/>
        <v>10</v>
      </c>
      <c r="M26" s="15"/>
      <c r="N26" s="1012"/>
      <c r="O26" s="1013"/>
      <c r="P26" s="1012">
        <f t="shared" si="1"/>
        <v>0</v>
      </c>
      <c r="Q26" s="692"/>
      <c r="R26" s="1014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12"/>
      <c r="E27" s="1013"/>
      <c r="F27" s="1012">
        <f t="shared" si="0"/>
        <v>0</v>
      </c>
      <c r="G27" s="692"/>
      <c r="H27" s="1014"/>
      <c r="I27" s="289">
        <f t="shared" si="3"/>
        <v>19087.009999999998</v>
      </c>
      <c r="K27" s="126"/>
      <c r="L27" s="205">
        <f t="shared" si="7"/>
        <v>10</v>
      </c>
      <c r="M27" s="15"/>
      <c r="N27" s="1012"/>
      <c r="O27" s="1013"/>
      <c r="P27" s="1012">
        <f t="shared" si="1"/>
        <v>0</v>
      </c>
      <c r="Q27" s="692"/>
      <c r="R27" s="1014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12"/>
      <c r="E28" s="1013"/>
      <c r="F28" s="1012">
        <f t="shared" si="0"/>
        <v>0</v>
      </c>
      <c r="G28" s="692"/>
      <c r="H28" s="1014"/>
      <c r="I28" s="289">
        <f t="shared" si="3"/>
        <v>19087.009999999998</v>
      </c>
      <c r="K28" s="126"/>
      <c r="L28" s="295">
        <f t="shared" si="7"/>
        <v>10</v>
      </c>
      <c r="M28" s="15"/>
      <c r="N28" s="1012"/>
      <c r="O28" s="1013"/>
      <c r="P28" s="1012">
        <f t="shared" si="1"/>
        <v>0</v>
      </c>
      <c r="Q28" s="692"/>
      <c r="R28" s="1014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12"/>
      <c r="E29" s="1013"/>
      <c r="F29" s="1012">
        <f t="shared" si="0"/>
        <v>0</v>
      </c>
      <c r="G29" s="692"/>
      <c r="H29" s="1014"/>
      <c r="I29" s="289">
        <f t="shared" si="3"/>
        <v>19087.009999999998</v>
      </c>
      <c r="K29" s="126"/>
      <c r="L29" s="205">
        <f t="shared" si="7"/>
        <v>10</v>
      </c>
      <c r="M29" s="15"/>
      <c r="N29" s="1012"/>
      <c r="O29" s="1013"/>
      <c r="P29" s="1012">
        <f t="shared" si="1"/>
        <v>0</v>
      </c>
      <c r="Q29" s="692"/>
      <c r="R29" s="1014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12"/>
      <c r="E30" s="1013"/>
      <c r="F30" s="1012">
        <f t="shared" si="0"/>
        <v>0</v>
      </c>
      <c r="G30" s="692"/>
      <c r="H30" s="1014"/>
      <c r="I30" s="289">
        <f t="shared" si="3"/>
        <v>19087.009999999998</v>
      </c>
      <c r="K30" s="126"/>
      <c r="L30" s="295">
        <f t="shared" si="7"/>
        <v>10</v>
      </c>
      <c r="M30" s="15"/>
      <c r="N30" s="1012"/>
      <c r="O30" s="1013"/>
      <c r="P30" s="1012">
        <f t="shared" si="1"/>
        <v>0</v>
      </c>
      <c r="Q30" s="692"/>
      <c r="R30" s="1014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2"/>
      <c r="F31" s="356">
        <f t="shared" si="0"/>
        <v>0</v>
      </c>
      <c r="G31" s="863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2"/>
      <c r="P31" s="356">
        <f t="shared" si="1"/>
        <v>0</v>
      </c>
      <c r="Q31" s="863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80" t="s">
        <v>11</v>
      </c>
      <c r="D84" s="1081"/>
      <c r="E84" s="58">
        <f>E5+E6-F79+E7</f>
        <v>19087.009999999998</v>
      </c>
      <c r="F84" s="74"/>
      <c r="M84" s="1080" t="s">
        <v>11</v>
      </c>
      <c r="N84" s="1081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5" sqref="B5:B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6" t="s">
        <v>269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69" t="s">
        <v>282</v>
      </c>
      <c r="B5" s="1088" t="s">
        <v>283</v>
      </c>
      <c r="C5" s="284" t="s">
        <v>274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69"/>
      <c r="B6" s="1088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69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49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50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50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50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50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50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50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50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50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50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50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50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48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48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48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48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48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48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48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48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48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48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48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48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48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51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80" t="s">
        <v>11</v>
      </c>
      <c r="D40" s="1081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70"/>
      <c r="B5" s="1089" t="s">
        <v>98</v>
      </c>
      <c r="C5" s="297"/>
      <c r="D5" s="261"/>
      <c r="E5" s="272"/>
      <c r="F5" s="266"/>
      <c r="G5" s="311"/>
      <c r="H5" t="s">
        <v>41</v>
      </c>
    </row>
    <row r="6" spans="1:13" ht="15.75" x14ac:dyDescent="0.25">
      <c r="A6" s="1070"/>
      <c r="B6" s="1089"/>
      <c r="C6" s="806"/>
      <c r="D6" s="274"/>
      <c r="E6" s="272"/>
      <c r="F6" s="266"/>
      <c r="G6" s="275">
        <f>F35</f>
        <v>0</v>
      </c>
      <c r="H6" s="7">
        <f>E6-G6+E7+E5-G5+E4+E8</f>
        <v>0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0</v>
      </c>
      <c r="J10" s="253"/>
    </row>
    <row r="11" spans="1:13" x14ac:dyDescent="0.25">
      <c r="A11" s="217"/>
      <c r="B11" s="298">
        <f>B10-C11</f>
        <v>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0</v>
      </c>
      <c r="J11" s="253"/>
    </row>
    <row r="12" spans="1:13" x14ac:dyDescent="0.25">
      <c r="A12" s="205"/>
      <c r="B12" s="298">
        <f t="shared" ref="B12:B28" si="1">B11-C12</f>
        <v>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0</v>
      </c>
      <c r="J15" s="253"/>
      <c r="K15" s="253"/>
      <c r="L15" s="253"/>
      <c r="M15" s="253"/>
    </row>
    <row r="16" spans="1:13" x14ac:dyDescent="0.25">
      <c r="B16" s="298">
        <f t="shared" si="1"/>
        <v>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0</v>
      </c>
      <c r="J16" s="253"/>
      <c r="K16" s="253"/>
      <c r="L16" s="253"/>
      <c r="M16" s="253"/>
    </row>
    <row r="17" spans="1:13" x14ac:dyDescent="0.25">
      <c r="B17" s="298">
        <f t="shared" si="1"/>
        <v>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8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8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8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8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8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8">
        <f t="shared" si="1"/>
        <v>0</v>
      </c>
      <c r="C27" s="15"/>
      <c r="D27" s="70"/>
      <c r="E27" s="228"/>
      <c r="F27" s="70">
        <v>0</v>
      </c>
      <c r="G27" s="278"/>
      <c r="H27" s="279"/>
      <c r="I27" s="334">
        <f t="shared" si="3"/>
        <v>0</v>
      </c>
      <c r="J27" s="253"/>
    </row>
    <row r="28" spans="1:13" x14ac:dyDescent="0.25">
      <c r="A28" s="126"/>
      <c r="B28" s="298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0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0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0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0" t="s">
        <v>11</v>
      </c>
      <c r="D40" s="108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86" t="s">
        <v>167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75"/>
      <c r="B5" s="1070"/>
      <c r="C5" s="976"/>
      <c r="D5" s="977"/>
      <c r="E5" s="978"/>
      <c r="F5" s="979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090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3" t="s">
        <v>21</v>
      </c>
      <c r="E38" s="1074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2" t="s">
        <v>259</v>
      </c>
      <c r="B1" s="1082"/>
      <c r="C1" s="1082"/>
      <c r="D1" s="1082"/>
      <c r="E1" s="1082"/>
      <c r="F1" s="1082"/>
      <c r="G1" s="10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70" t="s">
        <v>170</v>
      </c>
      <c r="B5" s="1091" t="s">
        <v>171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70"/>
      <c r="B6" s="1092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218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253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243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15"/>
      <c r="F11" s="1016">
        <f t="shared" si="0"/>
        <v>0</v>
      </c>
      <c r="G11" s="692"/>
      <c r="H11" s="1017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15"/>
      <c r="F12" s="1016">
        <f t="shared" si="0"/>
        <v>0</v>
      </c>
      <c r="G12" s="692"/>
      <c r="H12" s="1017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15"/>
      <c r="F13" s="1016">
        <f t="shared" si="0"/>
        <v>0</v>
      </c>
      <c r="G13" s="692"/>
      <c r="H13" s="1017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15"/>
      <c r="F14" s="1018">
        <f t="shared" si="0"/>
        <v>0</v>
      </c>
      <c r="G14" s="692"/>
      <c r="H14" s="1017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15"/>
      <c r="F15" s="1018">
        <f t="shared" si="0"/>
        <v>0</v>
      </c>
      <c r="G15" s="711"/>
      <c r="H15" s="1019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15"/>
      <c r="F16" s="1018">
        <f>D16</f>
        <v>0</v>
      </c>
      <c r="G16" s="711"/>
      <c r="H16" s="1019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15"/>
      <c r="F17" s="1018">
        <f>D17</f>
        <v>0</v>
      </c>
      <c r="G17" s="711"/>
      <c r="H17" s="1019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15"/>
      <c r="F18" s="1018">
        <f t="shared" ref="F18:F39" si="4">D18</f>
        <v>0</v>
      </c>
      <c r="G18" s="711"/>
      <c r="H18" s="1019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15"/>
      <c r="F19" s="1018">
        <f t="shared" si="4"/>
        <v>0</v>
      </c>
      <c r="G19" s="692"/>
      <c r="H19" s="1017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15"/>
      <c r="F20" s="1018">
        <f t="shared" si="4"/>
        <v>0</v>
      </c>
      <c r="G20" s="692"/>
      <c r="H20" s="1017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15"/>
      <c r="F21" s="1018">
        <f t="shared" si="4"/>
        <v>0</v>
      </c>
      <c r="G21" s="692"/>
      <c r="H21" s="1017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15"/>
      <c r="F22" s="1018">
        <f t="shared" si="4"/>
        <v>0</v>
      </c>
      <c r="G22" s="692"/>
      <c r="H22" s="1017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15"/>
      <c r="F23" s="1018">
        <f t="shared" si="4"/>
        <v>0</v>
      </c>
      <c r="G23" s="692"/>
      <c r="H23" s="1017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15"/>
      <c r="F24" s="1018">
        <f t="shared" si="4"/>
        <v>0</v>
      </c>
      <c r="G24" s="692"/>
      <c r="H24" s="1017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15"/>
      <c r="F25" s="1018">
        <f t="shared" si="4"/>
        <v>0</v>
      </c>
      <c r="G25" s="692"/>
      <c r="H25" s="1017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15"/>
      <c r="F26" s="1018">
        <f t="shared" si="4"/>
        <v>0</v>
      </c>
      <c r="G26" s="711"/>
      <c r="H26" s="1019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15"/>
      <c r="F27" s="1018">
        <f t="shared" si="4"/>
        <v>0</v>
      </c>
      <c r="G27" s="711"/>
      <c r="H27" s="1019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15"/>
      <c r="F28" s="1018">
        <f t="shared" si="4"/>
        <v>0</v>
      </c>
      <c r="G28" s="711"/>
      <c r="H28" s="1019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15"/>
      <c r="F29" s="1018">
        <f t="shared" si="4"/>
        <v>0</v>
      </c>
      <c r="G29" s="711"/>
      <c r="H29" s="1019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15"/>
      <c r="F30" s="1018">
        <f t="shared" si="4"/>
        <v>0</v>
      </c>
      <c r="G30" s="711"/>
      <c r="H30" s="1019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73" t="s">
        <v>21</v>
      </c>
      <c r="E42" s="1074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6"/>
      <c r="B1" s="1086"/>
      <c r="C1" s="1086"/>
      <c r="D1" s="1086"/>
      <c r="E1" s="1086"/>
      <c r="F1" s="1086"/>
      <c r="G1" s="1086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093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93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/>
      <c r="D8" s="70"/>
      <c r="E8" s="140"/>
      <c r="F8" s="289">
        <f t="shared" ref="F8:F28" si="0">D8</f>
        <v>0</v>
      </c>
      <c r="G8" s="278"/>
      <c r="H8" s="279"/>
      <c r="I8" s="771">
        <f>E5+E6-F8+E4</f>
        <v>0</v>
      </c>
      <c r="J8" s="794">
        <f>H8*F8</f>
        <v>0</v>
      </c>
    </row>
    <row r="9" spans="1:15" x14ac:dyDescent="0.25">
      <c r="B9" s="205">
        <f>B8-C9</f>
        <v>0</v>
      </c>
      <c r="C9" s="15"/>
      <c r="D9" s="70"/>
      <c r="E9" s="140"/>
      <c r="F9" s="289">
        <f t="shared" si="0"/>
        <v>0</v>
      </c>
      <c r="G9" s="278"/>
      <c r="H9" s="279"/>
      <c r="I9" s="771">
        <f>I8-F9</f>
        <v>0</v>
      </c>
      <c r="J9" s="79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/>
      <c r="E10" s="140"/>
      <c r="F10" s="289">
        <f t="shared" si="0"/>
        <v>0</v>
      </c>
      <c r="G10" s="278"/>
      <c r="H10" s="279"/>
      <c r="I10" s="771">
        <f t="shared" ref="I10:I27" si="3">I9-F10</f>
        <v>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/>
      <c r="E11" s="140"/>
      <c r="F11" s="289">
        <f t="shared" si="0"/>
        <v>0</v>
      </c>
      <c r="G11" s="278"/>
      <c r="H11" s="279"/>
      <c r="I11" s="771">
        <f t="shared" si="3"/>
        <v>0</v>
      </c>
      <c r="J11" s="79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0</v>
      </c>
      <c r="J12" s="79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0</v>
      </c>
      <c r="J13" s="794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0</v>
      </c>
      <c r="J14" s="794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0</v>
      </c>
      <c r="J15" s="794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73" t="s">
        <v>21</v>
      </c>
      <c r="E31" s="1074"/>
      <c r="F31" s="147">
        <f>E4+E5-F29+E6</f>
        <v>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PIERNA Carnero Nal CAJA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2021-12-22T22:08:14Z</dcterms:modified>
</cp:coreProperties>
</file>