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6840" yWindow="240" windowWidth="13485" windowHeight="10110" firstSheet="8" activeTab="8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REMISIONES  SEPTIEMBRE 2022    " sheetId="9" r:id="rId9"/>
    <sheet name="Hoja1" sheetId="11" r:id="rId10"/>
    <sheet name="Hoja3" sheetId="12" r:id="rId11"/>
    <sheet name="Hoja2" sheetId="10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7" i="9" l="1"/>
  <c r="G122" i="9"/>
  <c r="G120" i="9" l="1"/>
  <c r="G98" i="9"/>
  <c r="G93" i="9"/>
  <c r="B125" i="9"/>
  <c r="B126" i="9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H125" i="9"/>
  <c r="H126" i="9"/>
  <c r="H127" i="9"/>
  <c r="H128" i="9"/>
  <c r="H129" i="9"/>
  <c r="H130" i="9"/>
  <c r="H131" i="9"/>
  <c r="H132" i="9"/>
  <c r="H133" i="9"/>
  <c r="H134" i="9"/>
  <c r="H135" i="9"/>
  <c r="G104" i="9" l="1"/>
  <c r="G97" i="9" l="1"/>
  <c r="B110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36" i="9"/>
  <c r="H137" i="9"/>
  <c r="G91" i="9"/>
  <c r="G79" i="9" l="1"/>
  <c r="G8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B107" i="9"/>
  <c r="B108" i="9"/>
  <c r="B109" i="9" s="1"/>
  <c r="B92" i="9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G77" i="9" l="1"/>
  <c r="G71" i="9"/>
  <c r="G65" i="9"/>
  <c r="G78" i="9"/>
  <c r="G68" i="9"/>
  <c r="G50" i="9"/>
  <c r="G56" i="9" l="1"/>
  <c r="G60" i="9"/>
  <c r="G49" i="9" l="1"/>
  <c r="H49" i="9" s="1"/>
  <c r="G47" i="9"/>
  <c r="H47" i="9" s="1"/>
  <c r="G32" i="9"/>
  <c r="H32" i="9" s="1"/>
  <c r="G19" i="9"/>
  <c r="H19" i="9" s="1"/>
  <c r="G80" i="8"/>
  <c r="E139" i="9"/>
  <c r="H138" i="9"/>
  <c r="H109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8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1" i="9"/>
  <c r="H30" i="9"/>
  <c r="H29" i="9"/>
  <c r="H28" i="9"/>
  <c r="H27" i="9"/>
  <c r="H26" i="9"/>
  <c r="H25" i="9"/>
  <c r="H24" i="9"/>
  <c r="H23" i="9"/>
  <c r="H22" i="9"/>
  <c r="H21" i="9"/>
  <c r="H20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H5" i="9"/>
  <c r="H4" i="9"/>
  <c r="G83" i="8"/>
  <c r="G69" i="8"/>
  <c r="G62" i="8"/>
  <c r="G79" i="8"/>
  <c r="H80" i="8"/>
  <c r="H81" i="8"/>
  <c r="H82" i="8"/>
  <c r="H83" i="8"/>
  <c r="H84" i="8"/>
  <c r="H85" i="8"/>
  <c r="H86" i="8"/>
  <c r="H87" i="8"/>
  <c r="H88" i="8"/>
  <c r="H89" i="8"/>
  <c r="H90" i="8"/>
  <c r="H91" i="8"/>
  <c r="G76" i="8"/>
  <c r="H139" i="9" l="1"/>
  <c r="G139" i="9"/>
  <c r="E143" i="9" s="1"/>
  <c r="G63" i="8"/>
  <c r="G59" i="8" l="1"/>
  <c r="G55" i="8"/>
  <c r="G57" i="8" l="1"/>
  <c r="G53" i="8"/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94" i="8"/>
  <c r="H93" i="8"/>
  <c r="H92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H5" i="8"/>
  <c r="H4" i="8"/>
  <c r="H94" i="8" l="1"/>
  <c r="G94" i="8"/>
  <c r="E98" i="8" s="1"/>
  <c r="G63" i="7"/>
  <c r="G71" i="7" l="1"/>
  <c r="G67" i="7" l="1"/>
  <c r="G66" i="7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5" i="7"/>
  <c r="H4" i="7"/>
  <c r="E87" i="7" l="1"/>
  <c r="H83" i="7"/>
  <c r="H65" i="6"/>
  <c r="H66" i="6"/>
  <c r="H67" i="6"/>
  <c r="H68" i="6"/>
  <c r="H69" i="6"/>
  <c r="H70" i="6"/>
  <c r="H71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<sst xmlns="http://schemas.openxmlformats.org/spreadsheetml/2006/main" count="665" uniqueCount="90">
  <si>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</si>
  <si>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</si>
  <si>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</si>
  <si>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</si>
  <si>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</si>
  <si>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</si>
  <si>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</si>
  <si>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</si>
  <si>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</si>
  <si>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</si>
  <si>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</si>
  <si>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</si>
  <si>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</si>
  <si>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</si>
  <si>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</si>
  <si>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</si>
  <si>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</si>
  <si>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</si>
  <si>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</si>
  <si>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</si>
  <si>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</si>
  <si>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</si>
  <si>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</si>
  <si>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</si>
  <si>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</si>
  <si>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</si>
  <si>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</si>
  <si>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</si>
  <si>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</si>
  <si>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</si>
  <si>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</si>
  <si>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</si>
  <si>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</si>
  <si>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</si>
  <si>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</si>
  <si>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</si>
  <si>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</si>
  <si>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</si>
  <si>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</si>
  <si>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</si>
  <si>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</si>
  <si>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</si>
  <si>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</si>
  <si>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</si>
  <si>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</si>
  <si>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</si>
  <si>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</si>
  <si>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</si>
  <si>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</si>
  <si>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</si>
  <si>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</si>
  <si>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</si>
  <si>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</si>
  <si>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</si>
  <si>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</si>
  <si>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</si>
  <si>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</si>
  <si>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</si>
  <si>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</si>
  <si>
    <t>19-Ago-22--20-Ago-22</t>
  </si>
  <si>
    <t>19-Ago-22--20-Ago-22--21-Ago-22</t>
  </si>
  <si>
    <t>20-Ago-22--21-Ago-22</t>
  </si>
  <si>
    <t>21-Ago-22--24-Ago-22</t>
  </si>
  <si>
    <t>25-Ago-22--26-Ago-22</t>
  </si>
  <si>
    <t>26-Ago-22--27-Ago-22</t>
  </si>
  <si>
    <t>21-Ago-22--28-Ago-22</t>
  </si>
  <si>
    <t>27-Ago-22--28-Ago-22</t>
  </si>
  <si>
    <t>REMISIONES    POR     CREDITOS         DE   SEPTIEMBRE     2 0 2 2</t>
  </si>
  <si>
    <t>30-Ago-22--3-Sept-22--4-Sept-22</t>
  </si>
  <si>
    <t>4-Sept-22--6-Sept-22--8-Sept-22</t>
  </si>
  <si>
    <t>8-Sept-22--11-Sept-22</t>
  </si>
  <si>
    <t>11-sept-22--12-Sept-22</t>
  </si>
  <si>
    <t>13-Sept-22--14-Sept-22</t>
  </si>
  <si>
    <t>14-Sept-22--15-Sept-22</t>
  </si>
  <si>
    <t>15-Sept-22--17-Sept-22</t>
  </si>
  <si>
    <t>11-Sept-22--18-Sept-22</t>
  </si>
  <si>
    <t>17-Sept-22--18-Sept-22</t>
  </si>
  <si>
    <t>18-Sept-22---19-Sept-22</t>
  </si>
  <si>
    <t>18-Sept-22--20-Sept-22</t>
  </si>
  <si>
    <t>20-Sept-22--21-Sept-22</t>
  </si>
  <si>
    <t>21-sept-22---22-Sept-22</t>
  </si>
  <si>
    <t>22-Sept-22--23-Sept-22</t>
  </si>
  <si>
    <t xml:space="preserve">CREMERIA </t>
  </si>
  <si>
    <t>24-Sept-22--25-Sept-22</t>
  </si>
  <si>
    <t>25-Sept-22--27-Sept-22</t>
  </si>
  <si>
    <t>27-Sept-22--28-Sept-22</t>
  </si>
  <si>
    <t>25-Sept-22--30-Sept-22</t>
  </si>
  <si>
    <t>27-Sept-22--29-Sept-22--30-Sept-22</t>
  </si>
  <si>
    <t>29-Sept-22--30-Sept-22</t>
  </si>
  <si>
    <t>30-Sept-22--2-Oct-22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</si>
</sst>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Border="1"/>
    <xf numFmtId="44" fontId="2" fillId="0" borderId="9" xfId="1" applyFont="1" applyFill="1" applyBorder="1"/>
    <xf numFmtId="165" fontId="7" fillId="0" borderId="0" xfId="0" applyNumberFormat="1" applyFont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Border="1"/>
    <xf numFmtId="44" fontId="2" fillId="0" borderId="7" xfId="1" applyFont="1" applyFill="1" applyBorder="1"/>
    <xf numFmtId="165" fontId="7" fillId="0" borderId="7" xfId="0" applyNumberFormat="1" applyFont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7" fillId="0" borderId="7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5" fontId="9" fillId="0" borderId="7" xfId="0" applyNumberFormat="1" applyFont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Border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44" fontId="2" fillId="0" borderId="7" xfId="1" applyFont="1" applyFill="1" applyBorder="1" applyAlignment="1">
      <alignment wrapText="1"/>
    </xf>
    <xf numFmtId="44" fontId="7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9" borderId="0" xfId="0" applyFill="1"/>
    <xf numFmtId="166" fontId="2" fillId="4" borderId="10" xfId="0" applyNumberFormat="1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66FFFF"/>
      <color rgb="FF0000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139</xdr:row>
      <xdr:rowOff>152402</xdr:rowOff>
    </xdr:from>
    <xdr:to>
      <xdr:col>5</xdr:col>
      <xdr:colOff>180974</xdr:colOff>
      <xdr:row>141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217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139</xdr:row>
      <xdr:rowOff>123829</xdr:rowOff>
    </xdr:from>
    <xdr:to>
      <xdr:col>6</xdr:col>
      <xdr:colOff>171450</xdr:colOff>
      <xdr:row>141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265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4" t="s">
        <v>13</v>
      </c>
      <c r="C1" s="75"/>
      <c r="D1" s="75"/>
      <c r="E1" s="75"/>
      <c r="F1" s="75"/>
      <c r="G1" s="76"/>
      <c r="I1" s="2"/>
    </row>
    <row r="2" spans="1:9" ht="21" x14ac:dyDescent="0.35">
      <c r="A2" s="3"/>
      <c r="B2" s="77" t="s">
        <v>0</v>
      </c>
      <c r="C2" s="77"/>
      <c r="D2" s="77"/>
      <c r="E2" s="77"/>
      <c r="F2" s="7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3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4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5"/>
      <c r="B40" s="36"/>
      <c r="C40" s="37"/>
      <c r="D40" s="38"/>
      <c r="E40" s="39">
        <v>0</v>
      </c>
      <c r="F40" s="40"/>
      <c r="G40" s="41"/>
      <c r="H40" s="42">
        <f t="shared" si="0"/>
        <v>0</v>
      </c>
      <c r="I40" s="2"/>
    </row>
    <row r="41" spans="1:9" ht="16.5" thickTop="1" x14ac:dyDescent="0.25">
      <c r="B41" s="43"/>
      <c r="C41" s="44"/>
      <c r="D41" s="2"/>
      <c r="E41" s="45">
        <f>SUM(E4:E40)</f>
        <v>54995</v>
      </c>
      <c r="F41" s="45"/>
      <c r="G41" s="45">
        <f>SUM(G4:G40)</f>
        <v>54995</v>
      </c>
      <c r="H41" s="46">
        <f>SUM(H4:H40)</f>
        <v>0</v>
      </c>
      <c r="I41" s="2"/>
    </row>
    <row r="42" spans="1:9" x14ac:dyDescent="0.25">
      <c r="B42" s="43"/>
      <c r="C42" s="44"/>
      <c r="D42" s="2"/>
      <c r="E42" s="47"/>
      <c r="F42" s="48"/>
      <c r="G42" s="49"/>
      <c r="H42" s="50"/>
      <c r="I42" s="2"/>
    </row>
    <row r="43" spans="1:9" ht="31.5" x14ac:dyDescent="0.25">
      <c r="B43" s="43"/>
      <c r="C43" s="44"/>
      <c r="D43" s="2"/>
      <c r="E43" s="51" t="s">
        <v>10</v>
      </c>
      <c r="F43" s="48"/>
      <c r="G43" s="52" t="s">
        <v>11</v>
      </c>
      <c r="H43" s="50"/>
      <c r="I43" s="2"/>
    </row>
    <row r="44" spans="1:9" ht="16.5" thickBot="1" x14ac:dyDescent="0.3">
      <c r="B44" s="43"/>
      <c r="C44" s="44"/>
      <c r="D44" s="2"/>
      <c r="E44" s="51"/>
      <c r="F44" s="48"/>
      <c r="G44" s="52"/>
      <c r="H44" s="50"/>
      <c r="I44" s="2"/>
    </row>
    <row r="45" spans="1:9" ht="21.75" thickBot="1" x14ac:dyDescent="0.4">
      <c r="B45" s="43"/>
      <c r="C45" s="44"/>
      <c r="D45" s="2"/>
      <c r="E45" s="78">
        <f>E41-G41</f>
        <v>0</v>
      </c>
      <c r="F45" s="79"/>
      <c r="G45" s="80"/>
      <c r="I45" s="2"/>
    </row>
    <row r="46" spans="1:9" x14ac:dyDescent="0.25">
      <c r="B46" s="43"/>
      <c r="C46" s="44"/>
      <c r="D46" s="2"/>
      <c r="E46" s="47"/>
      <c r="F46" s="48"/>
      <c r="G46" s="49"/>
      <c r="I46" s="2"/>
    </row>
    <row r="47" spans="1:9" ht="18.75" x14ac:dyDescent="0.3">
      <c r="B47" s="43"/>
      <c r="C47" s="44"/>
      <c r="D47" s="2"/>
      <c r="E47" s="81" t="s">
        <v>12</v>
      </c>
      <c r="F47" s="81"/>
      <c r="G47" s="81"/>
      <c r="I47" s="2"/>
    </row>
    <row r="48" spans="1:9" x14ac:dyDescent="0.25">
      <c r="B48" s="43"/>
      <c r="C48" s="44"/>
      <c r="D48" s="2"/>
      <c r="E48" s="47"/>
      <c r="F48" s="48"/>
      <c r="G48" s="49"/>
      <c r="I48" s="2"/>
    </row>
    <row r="49" spans="1:9" ht="18.75" x14ac:dyDescent="0.3">
      <c r="A49" s="26"/>
      <c r="B49" s="15"/>
      <c r="C49" s="29"/>
      <c r="D49" s="53"/>
      <c r="E49" s="54"/>
      <c r="F49" s="55"/>
      <c r="G49" s="54"/>
      <c r="I49" s="2"/>
    </row>
    <row r="50" spans="1:9" x14ac:dyDescent="0.25">
      <c r="B50" s="43"/>
      <c r="C50" s="44"/>
      <c r="D50" s="2"/>
      <c r="E50" s="47"/>
      <c r="F50" s="48"/>
      <c r="G50" s="49"/>
      <c r="I50" s="2"/>
    </row>
    <row r="51" spans="1:9" x14ac:dyDescent="0.25">
      <c r="B51" s="43"/>
      <c r="C51" s="44"/>
      <c r="D51" s="2"/>
      <c r="E51" s="47"/>
      <c r="F51" s="48"/>
      <c r="G51" s="49"/>
      <c r="I51" s="2"/>
    </row>
    <row r="52" spans="1:9" x14ac:dyDescent="0.25">
      <c r="B52" s="43"/>
      <c r="C52" s="44"/>
      <c r="D52" s="2"/>
      <c r="E52" s="47"/>
      <c r="F52" s="48"/>
      <c r="G52" s="4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x14ac:dyDescent="0.25">
      <c r="B54" s="43"/>
      <c r="C54" s="44"/>
      <c r="D54" s="2"/>
      <c r="E54" s="47"/>
      <c r="F54" s="48"/>
      <c r="G54" s="4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4:B25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4" t="s">
        <v>18</v>
      </c>
      <c r="C1" s="75"/>
      <c r="D1" s="75"/>
      <c r="E1" s="75"/>
      <c r="F1" s="75"/>
      <c r="G1" s="76"/>
      <c r="I1" s="2"/>
    </row>
    <row r="2" spans="1:9" ht="21" x14ac:dyDescent="0.35">
      <c r="A2" s="3"/>
      <c r="B2" s="77" t="s">
        <v>0</v>
      </c>
      <c r="C2" s="77"/>
      <c r="D2" s="77"/>
      <c r="E2" s="77"/>
      <c r="F2" s="7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ht="14.25" customHeight="1" x14ac:dyDescent="0.25">
      <c r="A28" s="14">
        <v>44618</v>
      </c>
      <c r="B28" s="15">
        <f t="shared" si="1"/>
        <v>153</v>
      </c>
      <c r="C28" s="29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1"/>
      <c r="G29" s="32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3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4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5"/>
      <c r="B50" s="36"/>
      <c r="C50" s="37"/>
      <c r="D50" s="38"/>
      <c r="E50" s="39">
        <v>0</v>
      </c>
      <c r="F50" s="40"/>
      <c r="G50" s="41"/>
      <c r="H50" s="42">
        <f t="shared" si="0"/>
        <v>0</v>
      </c>
      <c r="I50" s="2"/>
    </row>
    <row r="51" spans="1:9" ht="16.5" thickTop="1" x14ac:dyDescent="0.25">
      <c r="B51" s="43"/>
      <c r="C51" s="44"/>
      <c r="D51" s="2"/>
      <c r="E51" s="45">
        <f>SUM(E4:E50)</f>
        <v>69969</v>
      </c>
      <c r="F51" s="45"/>
      <c r="G51" s="45">
        <f>SUM(G4:G50)</f>
        <v>69969</v>
      </c>
      <c r="H51" s="46">
        <f>SUM(H4:H50)</f>
        <v>0</v>
      </c>
      <c r="I51" s="2"/>
    </row>
    <row r="52" spans="1:9" x14ac:dyDescent="0.25">
      <c r="B52" s="43"/>
      <c r="C52" s="44"/>
      <c r="D52" s="2"/>
      <c r="E52" s="47"/>
      <c r="F52" s="48"/>
      <c r="G52" s="49"/>
      <c r="H52" s="50"/>
      <c r="I52" s="2"/>
    </row>
    <row r="53" spans="1:9" ht="31.5" x14ac:dyDescent="0.25">
      <c r="B53" s="43"/>
      <c r="C53" s="44"/>
      <c r="D53" s="2"/>
      <c r="E53" s="51" t="s">
        <v>10</v>
      </c>
      <c r="F53" s="48"/>
      <c r="G53" s="52" t="s">
        <v>11</v>
      </c>
      <c r="H53" s="50"/>
      <c r="I53" s="2"/>
    </row>
    <row r="54" spans="1:9" ht="16.5" thickBot="1" x14ac:dyDescent="0.3">
      <c r="B54" s="43"/>
      <c r="C54" s="44"/>
      <c r="D54" s="2"/>
      <c r="E54" s="51"/>
      <c r="F54" s="48"/>
      <c r="G54" s="52"/>
      <c r="H54" s="50"/>
      <c r="I54" s="2"/>
    </row>
    <row r="55" spans="1:9" ht="21.75" thickBot="1" x14ac:dyDescent="0.4">
      <c r="B55" s="43"/>
      <c r="C55" s="44"/>
      <c r="D55" s="2"/>
      <c r="E55" s="78">
        <f>E51-G51</f>
        <v>0</v>
      </c>
      <c r="F55" s="79"/>
      <c r="G55" s="80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ht="18.75" x14ac:dyDescent="0.3">
      <c r="B57" s="43"/>
      <c r="C57" s="44"/>
      <c r="D57" s="2"/>
      <c r="E57" s="81" t="s">
        <v>12</v>
      </c>
      <c r="F57" s="81"/>
      <c r="G57" s="81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A59" s="26"/>
      <c r="B59" s="15"/>
      <c r="C59" s="29"/>
      <c r="D59" s="53"/>
      <c r="E59" s="54"/>
      <c r="F59" s="55"/>
      <c r="G59" s="5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4" t="s">
        <v>21</v>
      </c>
      <c r="C1" s="75"/>
      <c r="D1" s="75"/>
      <c r="E1" s="75"/>
      <c r="F1" s="75"/>
      <c r="G1" s="76"/>
      <c r="I1" s="2"/>
    </row>
    <row r="2" spans="1:9" ht="21" x14ac:dyDescent="0.35">
      <c r="A2" s="3"/>
      <c r="B2" s="77" t="s">
        <v>0</v>
      </c>
      <c r="C2" s="77"/>
      <c r="D2" s="77"/>
      <c r="E2" s="77"/>
      <c r="F2" s="7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1"/>
      <c r="G26" s="32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3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4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5"/>
      <c r="B47" s="36"/>
      <c r="C47" s="37"/>
      <c r="D47" s="38"/>
      <c r="E47" s="39">
        <v>0</v>
      </c>
      <c r="F47" s="40"/>
      <c r="G47" s="41"/>
      <c r="H47" s="42">
        <f t="shared" si="0"/>
        <v>0</v>
      </c>
      <c r="I47" s="2"/>
    </row>
    <row r="48" spans="1:9" ht="16.5" thickTop="1" x14ac:dyDescent="0.25">
      <c r="B48" s="43"/>
      <c r="C48" s="44"/>
      <c r="D48" s="2"/>
      <c r="E48" s="45">
        <f>SUM(E4:E47)</f>
        <v>76174</v>
      </c>
      <c r="F48" s="45"/>
      <c r="G48" s="45">
        <f>SUM(G4:G47)</f>
        <v>76174</v>
      </c>
      <c r="H48" s="46">
        <f>SUM(H4:H47)</f>
        <v>0</v>
      </c>
      <c r="I48" s="2"/>
    </row>
    <row r="49" spans="1:9" x14ac:dyDescent="0.25">
      <c r="B49" s="43"/>
      <c r="C49" s="44"/>
      <c r="D49" s="2"/>
      <c r="E49" s="47"/>
      <c r="F49" s="48"/>
      <c r="G49" s="49"/>
      <c r="H49" s="50"/>
      <c r="I49" s="2"/>
    </row>
    <row r="50" spans="1:9" ht="31.5" x14ac:dyDescent="0.25">
      <c r="B50" s="43"/>
      <c r="C50" s="44"/>
      <c r="D50" s="2"/>
      <c r="E50" s="51" t="s">
        <v>10</v>
      </c>
      <c r="F50" s="48"/>
      <c r="G50" s="52" t="s">
        <v>11</v>
      </c>
      <c r="H50" s="50"/>
      <c r="I50" s="2"/>
    </row>
    <row r="51" spans="1:9" ht="16.5" thickBot="1" x14ac:dyDescent="0.3">
      <c r="B51" s="43"/>
      <c r="C51" s="44"/>
      <c r="D51" s="2"/>
      <c r="E51" s="51"/>
      <c r="F51" s="48"/>
      <c r="G51" s="52"/>
      <c r="H51" s="50"/>
      <c r="I51" s="2"/>
    </row>
    <row r="52" spans="1:9" ht="21.75" thickBot="1" x14ac:dyDescent="0.4">
      <c r="B52" s="43"/>
      <c r="C52" s="44"/>
      <c r="D52" s="2"/>
      <c r="E52" s="78">
        <f>E48-G48</f>
        <v>0</v>
      </c>
      <c r="F52" s="79"/>
      <c r="G52" s="80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ht="18.75" x14ac:dyDescent="0.3">
      <c r="B54" s="43"/>
      <c r="C54" s="44"/>
      <c r="D54" s="2"/>
      <c r="E54" s="81" t="s">
        <v>12</v>
      </c>
      <c r="F54" s="81"/>
      <c r="G54" s="81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ht="18.75" x14ac:dyDescent="0.3">
      <c r="A56" s="26"/>
      <c r="B56" s="15"/>
      <c r="C56" s="29"/>
      <c r="D56" s="53"/>
      <c r="E56" s="54"/>
      <c r="F56" s="55"/>
      <c r="G56" s="54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x14ac:dyDescent="0.25">
      <c r="B59" s="43"/>
      <c r="C59" s="44"/>
      <c r="D59" s="2"/>
      <c r="E59" s="47"/>
      <c r="F59" s="48"/>
      <c r="G59" s="4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4" t="s">
        <v>25</v>
      </c>
      <c r="C1" s="75"/>
      <c r="D1" s="75"/>
      <c r="E1" s="75"/>
      <c r="F1" s="75"/>
      <c r="G1" s="76"/>
      <c r="I1" s="2"/>
    </row>
    <row r="2" spans="1:9" ht="21" x14ac:dyDescent="0.35">
      <c r="A2" s="3"/>
      <c r="B2" s="77" t="s">
        <v>0</v>
      </c>
      <c r="C2" s="77"/>
      <c r="D2" s="77"/>
      <c r="E2" s="77"/>
      <c r="F2" s="7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1">
        <v>44686</v>
      </c>
      <c r="G38" s="62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3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4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5"/>
      <c r="B58" s="15"/>
      <c r="C58" s="37"/>
      <c r="D58" s="38"/>
      <c r="E58" s="39">
        <v>0</v>
      </c>
      <c r="F58" s="40"/>
      <c r="G58" s="41"/>
      <c r="H58" s="42">
        <f t="shared" si="0"/>
        <v>0</v>
      </c>
      <c r="I58" s="2"/>
    </row>
    <row r="59" spans="1:9" ht="16.5" thickTop="1" x14ac:dyDescent="0.25">
      <c r="B59" s="43"/>
      <c r="C59" s="44"/>
      <c r="D59" s="2"/>
      <c r="E59" s="45">
        <f>SUM(E4:E58)</f>
        <v>285157</v>
      </c>
      <c r="F59" s="45"/>
      <c r="G59" s="45">
        <f>SUM(G4:G58)</f>
        <v>285157</v>
      </c>
      <c r="H59" s="46">
        <f>SUM(H4:H58)</f>
        <v>0</v>
      </c>
      <c r="I59" s="2"/>
    </row>
    <row r="60" spans="1:9" x14ac:dyDescent="0.25">
      <c r="B60" s="43"/>
      <c r="C60" s="44"/>
      <c r="D60" s="2"/>
      <c r="E60" s="47"/>
      <c r="F60" s="48"/>
      <c r="G60" s="49"/>
      <c r="H60" s="50"/>
      <c r="I60" s="2"/>
    </row>
    <row r="61" spans="1:9" ht="31.5" x14ac:dyDescent="0.25">
      <c r="B61" s="43"/>
      <c r="C61" s="44"/>
      <c r="D61" s="2"/>
      <c r="E61" s="51" t="s">
        <v>10</v>
      </c>
      <c r="F61" s="48"/>
      <c r="G61" s="52" t="s">
        <v>11</v>
      </c>
      <c r="H61" s="50"/>
      <c r="I61" s="2"/>
    </row>
    <row r="62" spans="1:9" ht="16.5" thickBot="1" x14ac:dyDescent="0.3">
      <c r="B62" s="43"/>
      <c r="C62" s="44"/>
      <c r="D62" s="2"/>
      <c r="E62" s="51"/>
      <c r="F62" s="48"/>
      <c r="G62" s="52"/>
      <c r="H62" s="50"/>
      <c r="I62" s="2"/>
    </row>
    <row r="63" spans="1:9" ht="21.75" thickBot="1" x14ac:dyDescent="0.4">
      <c r="B63" s="43"/>
      <c r="C63" s="44"/>
      <c r="D63" s="2"/>
      <c r="E63" s="78">
        <f>E59-G59</f>
        <v>0</v>
      </c>
      <c r="F63" s="79"/>
      <c r="G63" s="80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1:9" ht="18.75" x14ac:dyDescent="0.3">
      <c r="B65" s="43"/>
      <c r="C65" s="44"/>
      <c r="D65" s="2"/>
      <c r="E65" s="81" t="s">
        <v>12</v>
      </c>
      <c r="F65" s="81"/>
      <c r="G65" s="81"/>
      <c r="I65" s="2"/>
    </row>
    <row r="66" spans="1:9" x14ac:dyDescent="0.25">
      <c r="B66" s="43"/>
      <c r="C66" s="44"/>
      <c r="D66" s="2"/>
      <c r="E66" s="47"/>
      <c r="F66" s="48"/>
      <c r="G66" s="49"/>
      <c r="I66" s="2"/>
    </row>
    <row r="67" spans="1:9" ht="18.75" x14ac:dyDescent="0.3">
      <c r="A67" s="26"/>
      <c r="B67" s="15"/>
      <c r="C67" s="29"/>
      <c r="D67" s="53"/>
      <c r="E67" s="54"/>
      <c r="F67" s="55"/>
      <c r="G67" s="54"/>
      <c r="I67" s="2"/>
    </row>
    <row r="68" spans="1:9" x14ac:dyDescent="0.25">
      <c r="B68" s="43"/>
      <c r="C68" s="44"/>
      <c r="D68" s="2"/>
      <c r="E68" s="47"/>
      <c r="F68" s="48"/>
      <c r="G68" s="49"/>
      <c r="I68" s="2"/>
    </row>
    <row r="69" spans="1:9" x14ac:dyDescent="0.25">
      <c r="B69" s="43"/>
      <c r="C69" s="44"/>
      <c r="D69" s="2"/>
      <c r="E69" s="47"/>
      <c r="F69" s="48"/>
      <c r="G69" s="49"/>
      <c r="I69" s="2"/>
    </row>
    <row r="70" spans="1:9" x14ac:dyDescent="0.25">
      <c r="B70" s="43"/>
      <c r="C70" s="44"/>
      <c r="D70" s="2"/>
      <c r="E70" s="47"/>
      <c r="F70" s="48"/>
      <c r="G70" s="49"/>
      <c r="I70" s="2"/>
    </row>
    <row r="71" spans="1:9" x14ac:dyDescent="0.25">
      <c r="B71" s="43"/>
      <c r="C71" s="44"/>
      <c r="D71" s="2"/>
      <c r="E71" s="47"/>
      <c r="F71" s="48"/>
      <c r="G71" s="49"/>
      <c r="I71" s="2"/>
    </row>
    <row r="72" spans="1:9" x14ac:dyDescent="0.25">
      <c r="B72" s="43"/>
      <c r="C72" s="44"/>
      <c r="D72" s="2"/>
      <c r="E72" s="47"/>
      <c r="F72" s="48"/>
      <c r="G72" s="49"/>
      <c r="I72" s="2"/>
    </row>
    <row r="73" spans="1:9" x14ac:dyDescent="0.25">
      <c r="B73" s="43"/>
      <c r="C73" s="44"/>
      <c r="D73" s="2"/>
      <c r="E73" s="47"/>
      <c r="F73" s="48"/>
      <c r="G73" s="49"/>
      <c r="I73" s="2"/>
    </row>
    <row r="74" spans="1:9" x14ac:dyDescent="0.25">
      <c r="B74" s="43"/>
      <c r="C74" s="44"/>
      <c r="D74" s="2"/>
      <c r="E74" s="47"/>
      <c r="F74" s="48"/>
      <c r="G74" s="49"/>
      <c r="I74" s="2"/>
    </row>
    <row r="75" spans="1:9" x14ac:dyDescent="0.25">
      <c r="B75" s="43"/>
      <c r="C75" s="44"/>
      <c r="D75" s="2"/>
      <c r="E75" s="47"/>
      <c r="F75" s="48"/>
      <c r="G75" s="49"/>
      <c r="I75" s="2"/>
    </row>
    <row r="76" spans="1:9" x14ac:dyDescent="0.25">
      <c r="B76" s="43"/>
      <c r="C76" s="44"/>
      <c r="D76" s="2"/>
      <c r="E76" s="47"/>
      <c r="F76" s="48"/>
      <c r="G76" s="49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4" t="s">
        <v>27</v>
      </c>
      <c r="C1" s="75"/>
      <c r="D1" s="75"/>
      <c r="E1" s="75"/>
      <c r="F1" s="75"/>
      <c r="G1" s="76"/>
      <c r="I1" s="2"/>
    </row>
    <row r="2" spans="1:9" ht="21" x14ac:dyDescent="0.35">
      <c r="A2" s="3"/>
      <c r="B2" s="77" t="s">
        <v>0</v>
      </c>
      <c r="C2" s="77"/>
      <c r="D2" s="77"/>
      <c r="E2" s="77"/>
      <c r="F2" s="7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1">
        <v>44712</v>
      </c>
      <c r="G15" s="62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14">
        <v>44705</v>
      </c>
      <c r="B35" s="15">
        <f t="shared" si="1"/>
        <v>242</v>
      </c>
      <c r="C35" s="29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14">
        <v>44706</v>
      </c>
      <c r="B36" s="15">
        <f t="shared" si="1"/>
        <v>243</v>
      </c>
      <c r="C36" s="29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14">
        <v>44706</v>
      </c>
      <c r="B37" s="15">
        <f t="shared" si="1"/>
        <v>244</v>
      </c>
      <c r="C37" s="29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14">
        <v>44707</v>
      </c>
      <c r="B38" s="15">
        <f t="shared" si="1"/>
        <v>245</v>
      </c>
      <c r="C38" s="29"/>
      <c r="D38" s="27" t="s">
        <v>23</v>
      </c>
      <c r="E38" s="23">
        <v>4991</v>
      </c>
      <c r="F38" s="31">
        <v>44707</v>
      </c>
      <c r="G38" s="32">
        <v>4991</v>
      </c>
      <c r="H38" s="21">
        <f t="shared" si="0"/>
        <v>0</v>
      </c>
    </row>
    <row r="39" spans="1:8" x14ac:dyDescent="0.25">
      <c r="A39" s="14">
        <v>44707</v>
      </c>
      <c r="B39" s="15">
        <f t="shared" si="1"/>
        <v>246</v>
      </c>
      <c r="C39" s="29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14">
        <v>44707</v>
      </c>
      <c r="B40" s="15">
        <f t="shared" si="1"/>
        <v>247</v>
      </c>
      <c r="C40" s="29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14">
        <v>44708</v>
      </c>
      <c r="B41" s="15">
        <f t="shared" si="1"/>
        <v>248</v>
      </c>
      <c r="C41" s="29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3"/>
      <c r="D47" s="27" t="s">
        <v>22</v>
      </c>
      <c r="E47" s="23">
        <v>11856</v>
      </c>
      <c r="F47" s="61">
        <v>44712</v>
      </c>
      <c r="G47" s="62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4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1">
        <v>44714</v>
      </c>
      <c r="G50" s="62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2"/>
    </row>
    <row r="52" spans="1:9" ht="16.5" thickBot="1" x14ac:dyDescent="0.3">
      <c r="A52" s="35"/>
      <c r="B52" s="15"/>
      <c r="C52" s="37"/>
      <c r="D52" s="38"/>
      <c r="E52" s="39">
        <v>0</v>
      </c>
      <c r="F52" s="40"/>
      <c r="G52" s="41"/>
      <c r="H52" s="42">
        <f t="shared" si="0"/>
        <v>0</v>
      </c>
      <c r="I52" s="2"/>
    </row>
    <row r="53" spans="1:9" ht="16.5" thickTop="1" x14ac:dyDescent="0.25">
      <c r="B53" s="43"/>
      <c r="C53" s="44"/>
      <c r="D53" s="2"/>
      <c r="E53" s="45">
        <f>SUM(E4:E52)</f>
        <v>499908</v>
      </c>
      <c r="F53" s="45"/>
      <c r="G53" s="45">
        <f>SUM(G4:G52)</f>
        <v>499908</v>
      </c>
      <c r="H53" s="46">
        <f>SUM(H4:H52)</f>
        <v>0</v>
      </c>
      <c r="I53" s="2"/>
    </row>
    <row r="54" spans="1:9" x14ac:dyDescent="0.25">
      <c r="B54" s="43"/>
      <c r="C54" s="44"/>
      <c r="D54" s="2"/>
      <c r="E54" s="47"/>
      <c r="F54" s="48"/>
      <c r="G54" s="49"/>
      <c r="H54" s="50"/>
      <c r="I54" s="2"/>
    </row>
    <row r="55" spans="1:9" ht="31.5" x14ac:dyDescent="0.25">
      <c r="B55" s="43"/>
      <c r="C55" s="44"/>
      <c r="D55" s="2"/>
      <c r="E55" s="51" t="s">
        <v>10</v>
      </c>
      <c r="F55" s="48"/>
      <c r="G55" s="52" t="s">
        <v>11</v>
      </c>
      <c r="H55" s="50"/>
      <c r="I55" s="2"/>
    </row>
    <row r="56" spans="1:9" ht="16.5" thickBot="1" x14ac:dyDescent="0.3">
      <c r="B56" s="43"/>
      <c r="C56" s="44"/>
      <c r="D56" s="2"/>
      <c r="E56" s="51"/>
      <c r="F56" s="48"/>
      <c r="G56" s="52"/>
      <c r="H56" s="50"/>
      <c r="I56" s="2"/>
    </row>
    <row r="57" spans="1:9" ht="21.75" thickBot="1" x14ac:dyDescent="0.4">
      <c r="B57" s="43"/>
      <c r="C57" s="44"/>
      <c r="D57" s="2"/>
      <c r="E57" s="78">
        <f>E53-G53</f>
        <v>0</v>
      </c>
      <c r="F57" s="79"/>
      <c r="G57" s="80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B59" s="43"/>
      <c r="C59" s="44"/>
      <c r="D59" s="2"/>
      <c r="E59" s="81" t="s">
        <v>12</v>
      </c>
      <c r="F59" s="81"/>
      <c r="G59" s="81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ht="18.75" x14ac:dyDescent="0.3">
      <c r="A61" s="26"/>
      <c r="B61" s="15"/>
      <c r="C61" s="29"/>
      <c r="D61" s="53"/>
      <c r="E61" s="54"/>
      <c r="F61" s="55"/>
      <c r="G61" s="54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  <row r="69" spans="2:9" x14ac:dyDescent="0.25">
      <c r="B69" s="43"/>
      <c r="C69" s="44"/>
      <c r="D69" s="2"/>
      <c r="E69" s="47"/>
      <c r="F69" s="48"/>
      <c r="G69" s="49"/>
      <c r="I69" s="2"/>
    </row>
    <row r="70" spans="2:9" x14ac:dyDescent="0.25">
      <c r="B70" s="43"/>
      <c r="C70" s="44"/>
      <c r="D70" s="2"/>
      <c r="E70" s="47"/>
      <c r="F70" s="48"/>
      <c r="G70" s="49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4" t="s">
        <v>30</v>
      </c>
      <c r="C1" s="75"/>
      <c r="D1" s="75"/>
      <c r="E1" s="75"/>
      <c r="F1" s="75"/>
      <c r="G1" s="76"/>
      <c r="I1" s="2"/>
    </row>
    <row r="2" spans="1:9" ht="21" x14ac:dyDescent="0.35">
      <c r="A2" s="3"/>
      <c r="B2" s="77" t="s">
        <v>0</v>
      </c>
      <c r="C2" s="77"/>
      <c r="D2" s="77"/>
      <c r="E2" s="77"/>
      <c r="F2" s="7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14">
        <v>44730</v>
      </c>
      <c r="B35" s="15">
        <f t="shared" si="1"/>
        <v>289</v>
      </c>
      <c r="C35" s="29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14">
        <v>44730</v>
      </c>
      <c r="B36" s="15">
        <f t="shared" si="1"/>
        <v>290</v>
      </c>
      <c r="C36" s="29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14">
        <v>44730</v>
      </c>
      <c r="B37" s="15">
        <f t="shared" si="1"/>
        <v>291</v>
      </c>
      <c r="C37" s="29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14">
        <v>44731</v>
      </c>
      <c r="B38" s="15">
        <f t="shared" si="1"/>
        <v>292</v>
      </c>
      <c r="C38" s="29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14">
        <v>44732</v>
      </c>
      <c r="B39" s="15">
        <f t="shared" si="1"/>
        <v>293</v>
      </c>
      <c r="C39" s="29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14">
        <v>44732</v>
      </c>
      <c r="B40" s="15">
        <f t="shared" si="1"/>
        <v>294</v>
      </c>
      <c r="C40" s="29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14">
        <v>44733</v>
      </c>
      <c r="B41" s="15">
        <f t="shared" si="1"/>
        <v>295</v>
      </c>
      <c r="C41" s="29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1">
        <v>44746</v>
      </c>
      <c r="G44" s="62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3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4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1">
        <v>44746</v>
      </c>
      <c r="G52" s="62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1">
        <v>44746</v>
      </c>
      <c r="G60" s="62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1">
        <v>44746</v>
      </c>
      <c r="G62" s="62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3" t="s">
        <v>34</v>
      </c>
      <c r="G65" s="62">
        <f>16000+3000+4000+3728</f>
        <v>26728</v>
      </c>
      <c r="H65" s="21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1">
        <v>44747</v>
      </c>
      <c r="G66" s="62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5"/>
      <c r="B71" s="15"/>
      <c r="C71" s="37"/>
      <c r="D71" s="38"/>
      <c r="E71" s="39">
        <v>0</v>
      </c>
      <c r="F71" s="40"/>
      <c r="G71" s="41"/>
      <c r="H71" s="21">
        <f t="shared" si="0"/>
        <v>0</v>
      </c>
      <c r="I71" s="2"/>
    </row>
    <row r="72" spans="1:9" ht="16.5" thickTop="1" x14ac:dyDescent="0.25">
      <c r="B72" s="43"/>
      <c r="C72" s="44"/>
      <c r="D72" s="2"/>
      <c r="E72" s="45">
        <f>SUM(E4:E71)</f>
        <v>555151</v>
      </c>
      <c r="F72" s="45"/>
      <c r="G72" s="45">
        <f>SUM(G4:G71)</f>
        <v>555151</v>
      </c>
      <c r="H72" s="46">
        <f>SUM(H4:H71)</f>
        <v>0</v>
      </c>
      <c r="I72" s="2"/>
    </row>
    <row r="73" spans="1:9" x14ac:dyDescent="0.25">
      <c r="B73" s="43"/>
      <c r="C73" s="44"/>
      <c r="D73" s="2"/>
      <c r="E73" s="47"/>
      <c r="F73" s="48"/>
      <c r="G73" s="49"/>
      <c r="H73" s="50"/>
      <c r="I73" s="2"/>
    </row>
    <row r="74" spans="1:9" ht="31.5" x14ac:dyDescent="0.25">
      <c r="B74" s="43"/>
      <c r="C74" s="44"/>
      <c r="D74" s="2"/>
      <c r="E74" s="51" t="s">
        <v>10</v>
      </c>
      <c r="F74" s="48"/>
      <c r="G74" s="52" t="s">
        <v>11</v>
      </c>
      <c r="H74" s="50"/>
      <c r="I74" s="2"/>
    </row>
    <row r="75" spans="1:9" ht="16.5" thickBot="1" x14ac:dyDescent="0.3">
      <c r="B75" s="43"/>
      <c r="C75" s="44"/>
      <c r="D75" s="2"/>
      <c r="E75" s="51"/>
      <c r="F75" s="48"/>
      <c r="G75" s="52"/>
      <c r="H75" s="50"/>
      <c r="I75" s="2"/>
    </row>
    <row r="76" spans="1:9" ht="21.75" thickBot="1" x14ac:dyDescent="0.4">
      <c r="B76" s="43"/>
      <c r="C76" s="44"/>
      <c r="D76" s="2"/>
      <c r="E76" s="78">
        <f>E72-G72</f>
        <v>0</v>
      </c>
      <c r="F76" s="79"/>
      <c r="G76" s="80"/>
      <c r="I76" s="2"/>
    </row>
    <row r="77" spans="1:9" x14ac:dyDescent="0.25">
      <c r="B77" s="43"/>
      <c r="C77" s="44"/>
      <c r="D77" s="2"/>
      <c r="E77" s="47"/>
      <c r="F77" s="48"/>
      <c r="G77" s="49"/>
      <c r="I77" s="2"/>
    </row>
    <row r="78" spans="1:9" ht="18.75" x14ac:dyDescent="0.3">
      <c r="B78" s="43"/>
      <c r="C78" s="44"/>
      <c r="D78" s="2"/>
      <c r="E78" s="81" t="s">
        <v>12</v>
      </c>
      <c r="F78" s="81"/>
      <c r="G78" s="81"/>
      <c r="I78" s="2"/>
    </row>
    <row r="79" spans="1:9" x14ac:dyDescent="0.25">
      <c r="B79" s="43"/>
      <c r="C79" s="44"/>
      <c r="D79" s="2"/>
      <c r="E79" s="47"/>
      <c r="F79" s="48"/>
      <c r="G79" s="49"/>
      <c r="I79" s="2"/>
    </row>
    <row r="80" spans="1:9" ht="18.75" x14ac:dyDescent="0.3">
      <c r="A80" s="26"/>
      <c r="B80" s="15"/>
      <c r="C80" s="29"/>
      <c r="D80" s="53"/>
      <c r="E80" s="54"/>
      <c r="F80" s="55"/>
      <c r="G80" s="54"/>
      <c r="I80" s="2"/>
    </row>
    <row r="81" spans="2:9" x14ac:dyDescent="0.25">
      <c r="B81" s="43"/>
      <c r="C81" s="44"/>
      <c r="D81" s="2"/>
      <c r="E81" s="47"/>
      <c r="F81" s="48"/>
      <c r="G81" s="49"/>
      <c r="I81" s="2"/>
    </row>
    <row r="82" spans="2:9" x14ac:dyDescent="0.25">
      <c r="B82" s="43"/>
      <c r="C82" s="44"/>
      <c r="D82" s="2"/>
      <c r="E82" s="47"/>
      <c r="F82" s="48"/>
      <c r="G82" s="49"/>
      <c r="I82" s="2"/>
    </row>
    <row r="83" spans="2:9" x14ac:dyDescent="0.25">
      <c r="B83" s="43"/>
      <c r="C83" s="44"/>
      <c r="D83" s="2"/>
      <c r="E83" s="47"/>
      <c r="F83" s="48"/>
      <c r="G83" s="49"/>
      <c r="I83" s="2"/>
    </row>
    <row r="84" spans="2:9" x14ac:dyDescent="0.25">
      <c r="B84" s="43"/>
      <c r="C84" s="44"/>
      <c r="D84" s="2"/>
      <c r="E84" s="47"/>
      <c r="F84" s="48"/>
      <c r="G84" s="49"/>
      <c r="I84" s="2"/>
    </row>
    <row r="85" spans="2:9" x14ac:dyDescent="0.25">
      <c r="B85" s="43"/>
      <c r="C85" s="44"/>
      <c r="D85" s="2"/>
      <c r="E85" s="47"/>
      <c r="F85" s="48"/>
      <c r="G85" s="49"/>
      <c r="I85" s="2"/>
    </row>
    <row r="86" spans="2:9" x14ac:dyDescent="0.25">
      <c r="B86" s="43"/>
      <c r="C86" s="44"/>
      <c r="D86" s="2"/>
      <c r="E86" s="47"/>
      <c r="F86" s="48"/>
      <c r="G86" s="49"/>
      <c r="I86" s="2"/>
    </row>
    <row r="87" spans="2:9" x14ac:dyDescent="0.25">
      <c r="B87" s="43"/>
      <c r="C87" s="44"/>
      <c r="D87" s="2"/>
      <c r="E87" s="47"/>
      <c r="F87" s="48"/>
      <c r="G87" s="49"/>
      <c r="I87" s="2"/>
    </row>
    <row r="88" spans="2:9" x14ac:dyDescent="0.25">
      <c r="B88" s="43"/>
      <c r="C88" s="44"/>
      <c r="D88" s="2"/>
      <c r="E88" s="47"/>
      <c r="F88" s="48"/>
      <c r="G88" s="49"/>
      <c r="I88" s="2"/>
    </row>
    <row r="89" spans="2:9" x14ac:dyDescent="0.25">
      <c r="B89" s="43"/>
      <c r="C89" s="44"/>
      <c r="D89" s="2"/>
      <c r="E89" s="47"/>
      <c r="F89" s="48"/>
      <c r="G89" s="49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4" t="s">
        <v>32</v>
      </c>
      <c r="C1" s="75"/>
      <c r="D1" s="75"/>
      <c r="E1" s="75"/>
      <c r="F1" s="75"/>
      <c r="G1" s="76"/>
      <c r="I1" s="2"/>
    </row>
    <row r="2" spans="1:9" ht="21" x14ac:dyDescent="0.35">
      <c r="A2" s="3"/>
      <c r="B2" s="77" t="s">
        <v>0</v>
      </c>
      <c r="C2" s="77"/>
      <c r="D2" s="77"/>
      <c r="E2" s="77"/>
      <c r="F2" s="7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4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4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4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4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14">
        <v>44759</v>
      </c>
      <c r="B35" s="15">
        <f t="shared" si="1"/>
        <v>352</v>
      </c>
      <c r="C35" s="29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14">
        <v>44760</v>
      </c>
      <c r="B36" s="15">
        <f t="shared" si="1"/>
        <v>353</v>
      </c>
      <c r="C36" s="29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14">
        <v>44761</v>
      </c>
      <c r="B37" s="15">
        <f t="shared" si="1"/>
        <v>354</v>
      </c>
      <c r="C37" s="29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14">
        <v>44761</v>
      </c>
      <c r="B38" s="15">
        <f t="shared" si="1"/>
        <v>355</v>
      </c>
      <c r="C38" s="29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14">
        <v>44761</v>
      </c>
      <c r="B39" s="15">
        <f t="shared" si="1"/>
        <v>356</v>
      </c>
      <c r="C39" s="29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14">
        <v>44762</v>
      </c>
      <c r="B40" s="15">
        <f t="shared" si="1"/>
        <v>357</v>
      </c>
      <c r="C40" s="29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14">
        <v>44763</v>
      </c>
      <c r="B41" s="15">
        <f t="shared" si="1"/>
        <v>358</v>
      </c>
      <c r="C41" s="29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4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4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3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4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4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4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1">
        <v>44778</v>
      </c>
      <c r="G65" s="62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4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4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1">
        <v>44778</v>
      </c>
      <c r="G72" s="62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4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1">
        <v>44776</v>
      </c>
      <c r="G74" s="62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3" t="s">
        <v>50</v>
      </c>
      <c r="G75" s="62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3" t="s">
        <v>47</v>
      </c>
      <c r="G77" s="62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3" t="s">
        <v>49</v>
      </c>
      <c r="G78" s="62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3" t="s">
        <v>48</v>
      </c>
      <c r="G79" s="62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5"/>
      <c r="B82" s="15"/>
      <c r="C82" s="37"/>
      <c r="D82" s="38"/>
      <c r="E82" s="39">
        <v>0</v>
      </c>
      <c r="F82" s="40"/>
      <c r="G82" s="41"/>
      <c r="H82" s="21">
        <f t="shared" si="0"/>
        <v>0</v>
      </c>
      <c r="I82" s="2"/>
    </row>
    <row r="83" spans="1:9" ht="16.5" thickTop="1" x14ac:dyDescent="0.25">
      <c r="B83" s="43"/>
      <c r="C83" s="44"/>
      <c r="D83" s="2"/>
      <c r="E83" s="45">
        <f>SUM(E4:E82)</f>
        <v>591651</v>
      </c>
      <c r="F83" s="45"/>
      <c r="G83" s="45">
        <f>SUM(G4:G82)</f>
        <v>591651</v>
      </c>
      <c r="H83" s="46">
        <f>SUM(H4:H82)</f>
        <v>0</v>
      </c>
      <c r="I83" s="2"/>
    </row>
    <row r="84" spans="1:9" x14ac:dyDescent="0.25">
      <c r="B84" s="43"/>
      <c r="C84" s="44"/>
      <c r="D84" s="2"/>
      <c r="E84" s="47"/>
      <c r="F84" s="48"/>
      <c r="G84" s="49"/>
      <c r="H84" s="50"/>
      <c r="I84" s="2"/>
    </row>
    <row r="85" spans="1:9" ht="31.5" x14ac:dyDescent="0.25">
      <c r="B85" s="43"/>
      <c r="C85" s="44"/>
      <c r="D85" s="2"/>
      <c r="E85" s="51" t="s">
        <v>10</v>
      </c>
      <c r="F85" s="48"/>
      <c r="G85" s="52" t="s">
        <v>11</v>
      </c>
      <c r="H85" s="50"/>
      <c r="I85" s="2"/>
    </row>
    <row r="86" spans="1:9" ht="16.5" thickBot="1" x14ac:dyDescent="0.3">
      <c r="B86" s="43"/>
      <c r="C86" s="44"/>
      <c r="D86" s="2"/>
      <c r="E86" s="51"/>
      <c r="F86" s="48"/>
      <c r="G86" s="52"/>
      <c r="H86" s="50"/>
      <c r="I86" s="2"/>
    </row>
    <row r="87" spans="1:9" ht="21.75" thickBot="1" x14ac:dyDescent="0.4">
      <c r="B87" s="43"/>
      <c r="C87" s="44"/>
      <c r="D87" s="2"/>
      <c r="E87" s="78">
        <f>E83-G83</f>
        <v>0</v>
      </c>
      <c r="F87" s="79"/>
      <c r="G87" s="80"/>
      <c r="I87" s="2"/>
    </row>
    <row r="88" spans="1:9" x14ac:dyDescent="0.25">
      <c r="B88" s="43"/>
      <c r="C88" s="44"/>
      <c r="D88" s="2"/>
      <c r="E88" s="47"/>
      <c r="F88" s="48"/>
      <c r="G88" s="49"/>
      <c r="I88" s="2"/>
    </row>
    <row r="89" spans="1:9" ht="18.75" x14ac:dyDescent="0.3">
      <c r="B89" s="43"/>
      <c r="C89" s="44"/>
      <c r="D89" s="2"/>
      <c r="E89" s="81" t="s">
        <v>12</v>
      </c>
      <c r="F89" s="81"/>
      <c r="G89" s="81"/>
      <c r="I89" s="2"/>
    </row>
    <row r="90" spans="1:9" x14ac:dyDescent="0.25">
      <c r="B90" s="43"/>
      <c r="C90" s="44"/>
      <c r="D90" s="2"/>
      <c r="E90" s="47"/>
      <c r="F90" s="48"/>
      <c r="G90" s="49"/>
      <c r="I90" s="2"/>
    </row>
    <row r="91" spans="1:9" ht="18.75" x14ac:dyDescent="0.3">
      <c r="A91" s="26"/>
      <c r="B91" s="15"/>
      <c r="C91" s="29"/>
      <c r="D91" s="53"/>
      <c r="E91" s="54"/>
      <c r="F91" s="55"/>
      <c r="G91" s="54"/>
      <c r="I91" s="2"/>
    </row>
    <row r="92" spans="1:9" x14ac:dyDescent="0.25">
      <c r="B92" s="43"/>
      <c r="C92" s="44"/>
      <c r="D92" s="2"/>
      <c r="E92" s="47"/>
      <c r="F92" s="48"/>
      <c r="G92" s="49"/>
      <c r="I92" s="2"/>
    </row>
    <row r="93" spans="1:9" x14ac:dyDescent="0.25">
      <c r="B93" s="43"/>
      <c r="C93" s="44"/>
      <c r="D93" s="2"/>
      <c r="E93" s="47"/>
      <c r="F93" s="48"/>
      <c r="G93" s="49"/>
      <c r="I93" s="2"/>
    </row>
    <row r="94" spans="1:9" x14ac:dyDescent="0.25">
      <c r="B94" s="43"/>
      <c r="C94" s="44"/>
      <c r="D94" s="2"/>
      <c r="E94" s="47"/>
      <c r="F94" s="48"/>
      <c r="G94" s="49"/>
      <c r="I94" s="2"/>
    </row>
    <row r="95" spans="1:9" x14ac:dyDescent="0.25">
      <c r="B95" s="43"/>
      <c r="C95" s="44"/>
      <c r="D95" s="2"/>
      <c r="E95" s="47"/>
      <c r="F95" s="48"/>
      <c r="G95" s="49"/>
      <c r="I95" s="2"/>
    </row>
    <row r="96" spans="1:9" x14ac:dyDescent="0.25">
      <c r="B96" s="43"/>
      <c r="C96" s="44"/>
      <c r="D96" s="2"/>
      <c r="E96" s="47"/>
      <c r="F96" s="48"/>
      <c r="G96" s="49"/>
      <c r="I96" s="2"/>
    </row>
    <row r="97" spans="2:9" x14ac:dyDescent="0.25">
      <c r="B97" s="43"/>
      <c r="C97" s="44"/>
      <c r="D97" s="2"/>
      <c r="E97" s="47"/>
      <c r="F97" s="48"/>
      <c r="G97" s="49"/>
      <c r="I97" s="2"/>
    </row>
    <row r="98" spans="2:9" x14ac:dyDescent="0.25">
      <c r="B98" s="43"/>
      <c r="C98" s="44"/>
      <c r="D98" s="2"/>
      <c r="E98" s="47"/>
      <c r="F98" s="48"/>
      <c r="G98" s="49"/>
      <c r="I98" s="2"/>
    </row>
    <row r="99" spans="2:9" x14ac:dyDescent="0.25">
      <c r="B99" s="43"/>
      <c r="C99" s="44"/>
      <c r="D99" s="2"/>
      <c r="E99" s="47"/>
      <c r="F99" s="48"/>
      <c r="G99" s="49"/>
      <c r="I99" s="2"/>
    </row>
    <row r="100" spans="2:9" x14ac:dyDescent="0.25">
      <c r="B100" s="43"/>
      <c r="C100" s="44"/>
      <c r="D100" s="2"/>
      <c r="E100" s="47"/>
      <c r="F100" s="48"/>
      <c r="G100" s="49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11"/>
  <sheetViews>
    <sheetView workbookViewId="0">
      <pane xSplit="3" ySplit="3" topLeftCell="D79" activePane="bottomRight" state="frozen"/>
      <selection pane="topRight" activeCell="D1" sqref="D1"/>
      <selection pane="bottomLeft" activeCell="A4" sqref="A4"/>
      <selection pane="bottomRight" activeCell="G86" sqref="G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4" t="s">
        <v>45</v>
      </c>
      <c r="C1" s="75"/>
      <c r="D1" s="75"/>
      <c r="E1" s="75"/>
      <c r="F1" s="75"/>
      <c r="G1" s="76"/>
      <c r="I1" s="2"/>
    </row>
    <row r="2" spans="1:9" ht="21" x14ac:dyDescent="0.35">
      <c r="A2" s="3"/>
      <c r="B2" s="77" t="s">
        <v>0</v>
      </c>
      <c r="C2" s="77"/>
      <c r="D2" s="77"/>
      <c r="E2" s="77"/>
      <c r="F2" s="7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65" t="s">
        <v>51</v>
      </c>
      <c r="G4" s="20">
        <f>10350+4408</f>
        <v>14758</v>
      </c>
      <c r="H4" s="21">
        <f t="shared" ref="H4:H93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4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4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4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4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4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4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4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4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14">
        <v>44786</v>
      </c>
      <c r="B35" s="15">
        <f t="shared" si="1"/>
        <v>428</v>
      </c>
      <c r="C35" s="29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14">
        <v>44786</v>
      </c>
      <c r="B36" s="15">
        <f t="shared" si="1"/>
        <v>429</v>
      </c>
      <c r="C36" s="29"/>
      <c r="D36" s="27" t="s">
        <v>9</v>
      </c>
      <c r="E36" s="23">
        <v>13453</v>
      </c>
      <c r="F36" s="64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14">
        <v>44786</v>
      </c>
      <c r="B37" s="15">
        <f t="shared" si="1"/>
        <v>430</v>
      </c>
      <c r="C37" s="29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14">
        <v>44787</v>
      </c>
      <c r="B38" s="15">
        <f t="shared" si="1"/>
        <v>431</v>
      </c>
      <c r="C38" s="29"/>
      <c r="D38" s="27" t="s">
        <v>19</v>
      </c>
      <c r="E38" s="23">
        <v>6891</v>
      </c>
      <c r="F38" s="64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14">
        <v>44787</v>
      </c>
      <c r="B39" s="15">
        <f t="shared" si="1"/>
        <v>432</v>
      </c>
      <c r="C39" s="29"/>
      <c r="D39" s="27" t="s">
        <v>17</v>
      </c>
      <c r="E39" s="23">
        <v>6122</v>
      </c>
      <c r="F39" s="64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14">
        <v>44787</v>
      </c>
      <c r="B40" s="15">
        <f t="shared" si="1"/>
        <v>433</v>
      </c>
      <c r="C40" s="29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14">
        <v>44788</v>
      </c>
      <c r="B41" s="15">
        <f t="shared" si="1"/>
        <v>434</v>
      </c>
      <c r="C41" s="29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4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4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>
        <v>44794</v>
      </c>
      <c r="G45" s="25">
        <v>11904</v>
      </c>
      <c r="H45" s="21">
        <f t="shared" si="0"/>
        <v>0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3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4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>
        <v>44801</v>
      </c>
      <c r="G50" s="25">
        <v>333</v>
      </c>
      <c r="H50" s="21">
        <f t="shared" si="0"/>
        <v>0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>
        <v>44793</v>
      </c>
      <c r="G52" s="25">
        <v>4224</v>
      </c>
      <c r="H52" s="21">
        <f t="shared" si="0"/>
        <v>0</v>
      </c>
    </row>
    <row r="53" spans="1:8" ht="31.5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64" t="s">
        <v>59</v>
      </c>
      <c r="G53" s="25">
        <f>10000+13564</f>
        <v>23564</v>
      </c>
      <c r="H53" s="21">
        <f t="shared" si="0"/>
        <v>0</v>
      </c>
    </row>
    <row r="54" spans="1:8" ht="18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>
        <v>44793</v>
      </c>
      <c r="G54" s="25">
        <v>2923</v>
      </c>
      <c r="H54" s="21">
        <f t="shared" si="0"/>
        <v>0</v>
      </c>
    </row>
    <row r="55" spans="1:8" s="71" customFormat="1" ht="47.25" x14ac:dyDescent="0.25">
      <c r="A55" s="66">
        <v>44792</v>
      </c>
      <c r="B55" s="15">
        <f t="shared" si="1"/>
        <v>448</v>
      </c>
      <c r="C55" s="29"/>
      <c r="D55" s="67" t="s">
        <v>9</v>
      </c>
      <c r="E55" s="68">
        <v>14654</v>
      </c>
      <c r="F55" s="64" t="s">
        <v>60</v>
      </c>
      <c r="G55" s="69">
        <f>3000+5000+6654</f>
        <v>14654</v>
      </c>
      <c r="H55" s="70">
        <f t="shared" si="0"/>
        <v>0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>
        <v>44793</v>
      </c>
      <c r="G56" s="25">
        <v>8839</v>
      </c>
      <c r="H56" s="21">
        <f t="shared" si="0"/>
        <v>0</v>
      </c>
    </row>
    <row r="57" spans="1:8" ht="18.75" customHeight="1" x14ac:dyDescent="0.25">
      <c r="A57" s="14">
        <v>44793</v>
      </c>
      <c r="B57" s="15">
        <f t="shared" si="1"/>
        <v>450</v>
      </c>
      <c r="C57" s="29"/>
      <c r="D57" s="27" t="s">
        <v>19</v>
      </c>
      <c r="E57" s="23">
        <v>2276</v>
      </c>
      <c r="F57" s="24">
        <v>44793</v>
      </c>
      <c r="G57" s="25">
        <f>1000+1276</f>
        <v>2276</v>
      </c>
      <c r="H57" s="21">
        <f t="shared" si="0"/>
        <v>0</v>
      </c>
    </row>
    <row r="58" spans="1:8" ht="18.75" customHeight="1" x14ac:dyDescent="0.25">
      <c r="A58" s="14">
        <v>44793</v>
      </c>
      <c r="B58" s="15">
        <f t="shared" si="1"/>
        <v>451</v>
      </c>
      <c r="C58" s="29"/>
      <c r="D58" s="27" t="s">
        <v>19</v>
      </c>
      <c r="E58" s="23">
        <v>5856</v>
      </c>
      <c r="F58" s="24">
        <v>44797</v>
      </c>
      <c r="G58" s="25">
        <v>5856</v>
      </c>
      <c r="H58" s="21">
        <f t="shared" si="0"/>
        <v>0</v>
      </c>
    </row>
    <row r="59" spans="1:8" ht="30.75" customHeight="1" x14ac:dyDescent="0.25">
      <c r="A59" s="14">
        <v>44793</v>
      </c>
      <c r="B59" s="15">
        <f t="shared" si="1"/>
        <v>452</v>
      </c>
      <c r="C59" s="29"/>
      <c r="D59" s="27" t="s">
        <v>22</v>
      </c>
      <c r="E59" s="23">
        <v>16832</v>
      </c>
      <c r="F59" s="64" t="s">
        <v>61</v>
      </c>
      <c r="G59" s="25">
        <f>5000+11832</f>
        <v>16832</v>
      </c>
      <c r="H59" s="21">
        <f t="shared" si="0"/>
        <v>0</v>
      </c>
    </row>
    <row r="60" spans="1:8" ht="18.75" customHeight="1" x14ac:dyDescent="0.25">
      <c r="A60" s="14">
        <v>44793</v>
      </c>
      <c r="B60" s="15">
        <f t="shared" si="1"/>
        <v>453</v>
      </c>
      <c r="C60" s="29"/>
      <c r="D60" s="27" t="s">
        <v>20</v>
      </c>
      <c r="E60" s="23">
        <v>7958</v>
      </c>
      <c r="F60" s="24">
        <v>44794</v>
      </c>
      <c r="G60" s="25">
        <v>7958</v>
      </c>
      <c r="H60" s="21">
        <f t="shared" si="0"/>
        <v>0</v>
      </c>
    </row>
    <row r="61" spans="1:8" ht="18.75" customHeight="1" x14ac:dyDescent="0.25">
      <c r="A61" s="14">
        <v>44793</v>
      </c>
      <c r="B61" s="15">
        <f t="shared" si="1"/>
        <v>454</v>
      </c>
      <c r="C61" s="29"/>
      <c r="D61" s="27" t="s">
        <v>35</v>
      </c>
      <c r="E61" s="23">
        <v>2053</v>
      </c>
      <c r="F61" s="24">
        <v>44794</v>
      </c>
      <c r="G61" s="25">
        <v>2053</v>
      </c>
      <c r="H61" s="21">
        <f t="shared" si="0"/>
        <v>0</v>
      </c>
    </row>
    <row r="62" spans="1:8" ht="31.5" x14ac:dyDescent="0.25">
      <c r="A62" s="14">
        <v>44794</v>
      </c>
      <c r="B62" s="15">
        <f t="shared" si="1"/>
        <v>455</v>
      </c>
      <c r="C62" s="29"/>
      <c r="D62" s="27" t="s">
        <v>16</v>
      </c>
      <c r="E62" s="23">
        <v>11620</v>
      </c>
      <c r="F62" s="64" t="s">
        <v>65</v>
      </c>
      <c r="G62" s="25">
        <f>5000+6620</f>
        <v>11620</v>
      </c>
      <c r="H62" s="21">
        <f t="shared" si="0"/>
        <v>0</v>
      </c>
    </row>
    <row r="63" spans="1:8" ht="31.5" x14ac:dyDescent="0.25">
      <c r="A63" s="14">
        <v>44794</v>
      </c>
      <c r="B63" s="15">
        <f t="shared" si="1"/>
        <v>456</v>
      </c>
      <c r="C63" s="29"/>
      <c r="D63" s="27" t="s">
        <v>9</v>
      </c>
      <c r="E63" s="23">
        <v>18618</v>
      </c>
      <c r="F63" s="64" t="s">
        <v>62</v>
      </c>
      <c r="G63" s="25">
        <f>6000+6500+6118</f>
        <v>18618</v>
      </c>
      <c r="H63" s="21">
        <f t="shared" si="0"/>
        <v>0</v>
      </c>
    </row>
    <row r="64" spans="1:8" ht="18.75" customHeight="1" x14ac:dyDescent="0.25">
      <c r="A64" s="14">
        <v>44794</v>
      </c>
      <c r="B64" s="15">
        <f t="shared" si="1"/>
        <v>457</v>
      </c>
      <c r="C64" s="29"/>
      <c r="D64" s="27" t="s">
        <v>22</v>
      </c>
      <c r="E64" s="23">
        <v>14175</v>
      </c>
      <c r="F64" s="24">
        <v>44797</v>
      </c>
      <c r="G64" s="25">
        <v>14175</v>
      </c>
      <c r="H64" s="21">
        <f t="shared" si="0"/>
        <v>0</v>
      </c>
    </row>
    <row r="65" spans="1:9" ht="18.75" customHeight="1" x14ac:dyDescent="0.25">
      <c r="A65" s="26">
        <v>44794</v>
      </c>
      <c r="B65" s="15">
        <f t="shared" si="1"/>
        <v>458</v>
      </c>
      <c r="C65" s="29"/>
      <c r="D65" s="27" t="s">
        <v>20</v>
      </c>
      <c r="E65" s="23">
        <v>7354</v>
      </c>
      <c r="F65" s="24">
        <v>44796</v>
      </c>
      <c r="G65" s="25">
        <v>7354</v>
      </c>
      <c r="H65" s="21">
        <f t="shared" si="0"/>
        <v>0</v>
      </c>
    </row>
    <row r="66" spans="1:9" ht="18.75" customHeight="1" x14ac:dyDescent="0.25">
      <c r="A66" s="26">
        <v>44795</v>
      </c>
      <c r="B66" s="15">
        <f t="shared" si="1"/>
        <v>459</v>
      </c>
      <c r="C66" s="29"/>
      <c r="D66" s="27" t="s">
        <v>8</v>
      </c>
      <c r="E66" s="23">
        <v>179</v>
      </c>
      <c r="F66" s="64">
        <v>44801</v>
      </c>
      <c r="G66" s="25">
        <v>179</v>
      </c>
      <c r="H66" s="21">
        <f t="shared" si="0"/>
        <v>0</v>
      </c>
    </row>
    <row r="67" spans="1:9" x14ac:dyDescent="0.25">
      <c r="A67" s="26">
        <v>44796</v>
      </c>
      <c r="B67" s="15">
        <f t="shared" si="1"/>
        <v>460</v>
      </c>
      <c r="C67" s="29"/>
      <c r="D67" s="27" t="s">
        <v>20</v>
      </c>
      <c r="E67" s="23">
        <v>6879</v>
      </c>
      <c r="F67" s="64">
        <v>44797</v>
      </c>
      <c r="G67" s="25">
        <v>6879</v>
      </c>
      <c r="H67" s="21">
        <f t="shared" si="0"/>
        <v>0</v>
      </c>
    </row>
    <row r="68" spans="1:9" ht="18.75" customHeight="1" x14ac:dyDescent="0.25">
      <c r="A68" s="26">
        <v>44797</v>
      </c>
      <c r="B68" s="15">
        <f t="shared" si="1"/>
        <v>461</v>
      </c>
      <c r="C68" s="29"/>
      <c r="D68" s="27" t="s">
        <v>19</v>
      </c>
      <c r="E68" s="23">
        <v>2922</v>
      </c>
      <c r="F68" s="24">
        <v>44798</v>
      </c>
      <c r="G68" s="25">
        <v>2922</v>
      </c>
      <c r="H68" s="21">
        <f t="shared" si="0"/>
        <v>0</v>
      </c>
    </row>
    <row r="69" spans="1:9" ht="31.5" x14ac:dyDescent="0.25">
      <c r="A69" s="26">
        <v>44797</v>
      </c>
      <c r="B69" s="15">
        <f t="shared" si="1"/>
        <v>462</v>
      </c>
      <c r="C69" s="29"/>
      <c r="D69" s="27" t="s">
        <v>23</v>
      </c>
      <c r="E69" s="23">
        <v>11379</v>
      </c>
      <c r="F69" s="64" t="s">
        <v>66</v>
      </c>
      <c r="G69" s="25">
        <f>6000+5379</f>
        <v>11379</v>
      </c>
      <c r="H69" s="21">
        <f t="shared" si="0"/>
        <v>0</v>
      </c>
    </row>
    <row r="70" spans="1:9" ht="18.75" customHeight="1" x14ac:dyDescent="0.25">
      <c r="A70" s="26">
        <v>44797</v>
      </c>
      <c r="B70" s="15">
        <f t="shared" ref="B70:B91" si="2">B69+1</f>
        <v>463</v>
      </c>
      <c r="C70" s="29"/>
      <c r="D70" s="27" t="s">
        <v>22</v>
      </c>
      <c r="E70" s="23">
        <v>6899</v>
      </c>
      <c r="F70" s="24">
        <v>44799</v>
      </c>
      <c r="G70" s="25">
        <v>6899</v>
      </c>
      <c r="H70" s="21">
        <f t="shared" si="0"/>
        <v>0</v>
      </c>
    </row>
    <row r="71" spans="1:9" ht="18.75" customHeight="1" x14ac:dyDescent="0.25">
      <c r="A71" s="26">
        <v>44797</v>
      </c>
      <c r="B71" s="15">
        <f t="shared" si="2"/>
        <v>464</v>
      </c>
      <c r="C71" s="29"/>
      <c r="D71" s="27" t="s">
        <v>20</v>
      </c>
      <c r="E71" s="23">
        <v>7376</v>
      </c>
      <c r="F71" s="24">
        <v>44798</v>
      </c>
      <c r="G71" s="25">
        <v>7376</v>
      </c>
      <c r="H71" s="21">
        <f t="shared" si="0"/>
        <v>0</v>
      </c>
    </row>
    <row r="72" spans="1:9" ht="18.75" customHeight="1" x14ac:dyDescent="0.25">
      <c r="A72" s="26">
        <v>44797</v>
      </c>
      <c r="B72" s="15">
        <f t="shared" si="2"/>
        <v>465</v>
      </c>
      <c r="C72" s="29"/>
      <c r="D72" s="27" t="s">
        <v>35</v>
      </c>
      <c r="E72" s="23">
        <v>4807</v>
      </c>
      <c r="F72" s="24">
        <v>44798</v>
      </c>
      <c r="G72" s="25">
        <v>4807</v>
      </c>
      <c r="H72" s="21">
        <f t="shared" si="0"/>
        <v>0</v>
      </c>
    </row>
    <row r="73" spans="1:9" ht="18.75" customHeight="1" x14ac:dyDescent="0.25">
      <c r="A73" s="26">
        <v>44798</v>
      </c>
      <c r="B73" s="15">
        <f t="shared" si="2"/>
        <v>466</v>
      </c>
      <c r="C73" s="29"/>
      <c r="D73" s="27" t="s">
        <v>19</v>
      </c>
      <c r="E73" s="23">
        <v>2199</v>
      </c>
      <c r="F73" s="24">
        <v>44799</v>
      </c>
      <c r="G73" s="25">
        <v>2199</v>
      </c>
      <c r="H73" s="21">
        <f t="shared" si="0"/>
        <v>0</v>
      </c>
    </row>
    <row r="74" spans="1:9" ht="18.75" customHeight="1" x14ac:dyDescent="0.25">
      <c r="A74" s="26">
        <v>44798</v>
      </c>
      <c r="B74" s="15">
        <f t="shared" si="2"/>
        <v>467</v>
      </c>
      <c r="C74" s="29"/>
      <c r="D74" s="27" t="s">
        <v>17</v>
      </c>
      <c r="E74" s="23">
        <v>2498</v>
      </c>
      <c r="F74" s="24">
        <v>44799</v>
      </c>
      <c r="G74" s="25">
        <v>2498</v>
      </c>
      <c r="H74" s="21">
        <f t="shared" si="0"/>
        <v>0</v>
      </c>
    </row>
    <row r="75" spans="1:9" ht="18.75" customHeight="1" x14ac:dyDescent="0.25">
      <c r="A75" s="26">
        <v>44798</v>
      </c>
      <c r="B75" s="15">
        <f t="shared" si="2"/>
        <v>468</v>
      </c>
      <c r="C75" s="29"/>
      <c r="D75" s="27" t="s">
        <v>20</v>
      </c>
      <c r="E75" s="23">
        <v>6003</v>
      </c>
      <c r="F75" s="24">
        <v>44799</v>
      </c>
      <c r="G75" s="25">
        <v>6003</v>
      </c>
      <c r="H75" s="21">
        <f t="shared" si="0"/>
        <v>0</v>
      </c>
    </row>
    <row r="76" spans="1:9" ht="31.5" x14ac:dyDescent="0.25">
      <c r="A76" s="26">
        <v>44798</v>
      </c>
      <c r="B76" s="15">
        <f t="shared" si="2"/>
        <v>469</v>
      </c>
      <c r="C76" s="29"/>
      <c r="D76" s="27" t="s">
        <v>9</v>
      </c>
      <c r="E76" s="23">
        <v>13154</v>
      </c>
      <c r="F76" s="64" t="s">
        <v>63</v>
      </c>
      <c r="G76" s="25">
        <f>6000+7154</f>
        <v>13154</v>
      </c>
      <c r="H76" s="21">
        <f t="shared" si="0"/>
        <v>0</v>
      </c>
    </row>
    <row r="77" spans="1:9" ht="18.75" customHeight="1" x14ac:dyDescent="0.25">
      <c r="A77" s="26">
        <v>44799</v>
      </c>
      <c r="B77" s="15">
        <f t="shared" si="2"/>
        <v>470</v>
      </c>
      <c r="C77" s="29"/>
      <c r="D77" s="27" t="s">
        <v>19</v>
      </c>
      <c r="E77" s="23">
        <v>2158</v>
      </c>
      <c r="F77" s="24">
        <v>44800</v>
      </c>
      <c r="G77" s="25">
        <v>2158</v>
      </c>
      <c r="H77" s="21">
        <f t="shared" si="0"/>
        <v>0</v>
      </c>
    </row>
    <row r="78" spans="1:9" ht="18.75" customHeight="1" x14ac:dyDescent="0.25">
      <c r="A78" s="26">
        <v>44799</v>
      </c>
      <c r="B78" s="15">
        <f t="shared" si="2"/>
        <v>471</v>
      </c>
      <c r="C78" s="29"/>
      <c r="D78" s="27" t="s">
        <v>35</v>
      </c>
      <c r="E78" s="23">
        <v>2847</v>
      </c>
      <c r="F78" s="24">
        <v>44800</v>
      </c>
      <c r="G78" s="25">
        <v>2847</v>
      </c>
      <c r="H78" s="21">
        <f t="shared" si="0"/>
        <v>0</v>
      </c>
    </row>
    <row r="79" spans="1:9" ht="31.5" x14ac:dyDescent="0.25">
      <c r="A79" s="26">
        <v>44799</v>
      </c>
      <c r="B79" s="15">
        <f t="shared" si="2"/>
        <v>472</v>
      </c>
      <c r="C79" s="29"/>
      <c r="D79" s="27" t="s">
        <v>22</v>
      </c>
      <c r="E79" s="23">
        <v>17259</v>
      </c>
      <c r="F79" s="64" t="s">
        <v>64</v>
      </c>
      <c r="G79" s="25">
        <f>6000+11259</f>
        <v>17259</v>
      </c>
      <c r="H79" s="21">
        <f t="shared" si="0"/>
        <v>0</v>
      </c>
    </row>
    <row r="80" spans="1:9" ht="47.25" x14ac:dyDescent="0.25">
      <c r="A80" s="26">
        <v>44799</v>
      </c>
      <c r="B80" s="15">
        <f t="shared" si="2"/>
        <v>473</v>
      </c>
      <c r="C80" s="29"/>
      <c r="D80" s="27" t="s">
        <v>9</v>
      </c>
      <c r="E80" s="23">
        <v>17347</v>
      </c>
      <c r="F80" s="63" t="s">
        <v>68</v>
      </c>
      <c r="G80" s="62">
        <f>9000+4347+4000</f>
        <v>17347</v>
      </c>
      <c r="H80" s="21">
        <f t="shared" si="0"/>
        <v>0</v>
      </c>
      <c r="I80" s="72"/>
    </row>
    <row r="81" spans="1:9" ht="18.75" customHeight="1" x14ac:dyDescent="0.25">
      <c r="A81" s="26">
        <v>44799</v>
      </c>
      <c r="B81" s="15">
        <f t="shared" si="2"/>
        <v>474</v>
      </c>
      <c r="C81" s="29"/>
      <c r="D81" s="27" t="s">
        <v>20</v>
      </c>
      <c r="E81" s="23">
        <v>6541</v>
      </c>
      <c r="F81" s="24">
        <v>44800</v>
      </c>
      <c r="G81" s="25">
        <v>6541</v>
      </c>
      <c r="H81" s="21">
        <f t="shared" si="0"/>
        <v>0</v>
      </c>
    </row>
    <row r="82" spans="1:9" ht="18.75" customHeight="1" x14ac:dyDescent="0.25">
      <c r="A82" s="26">
        <v>44799</v>
      </c>
      <c r="B82" s="15">
        <f t="shared" si="2"/>
        <v>475</v>
      </c>
      <c r="C82" s="29"/>
      <c r="D82" s="27" t="s">
        <v>8</v>
      </c>
      <c r="E82" s="23">
        <v>246</v>
      </c>
      <c r="F82" s="24">
        <v>44801</v>
      </c>
      <c r="G82" s="25">
        <v>246</v>
      </c>
      <c r="H82" s="21">
        <f t="shared" si="0"/>
        <v>0</v>
      </c>
    </row>
    <row r="83" spans="1:9" ht="31.5" x14ac:dyDescent="0.25">
      <c r="A83" s="26">
        <v>44800</v>
      </c>
      <c r="B83" s="15">
        <f t="shared" si="2"/>
        <v>476</v>
      </c>
      <c r="C83" s="29"/>
      <c r="D83" s="27" t="s">
        <v>22</v>
      </c>
      <c r="E83" s="23">
        <v>18095</v>
      </c>
      <c r="F83" s="64" t="s">
        <v>66</v>
      </c>
      <c r="G83" s="25">
        <f>6000+12095</f>
        <v>18095</v>
      </c>
      <c r="H83" s="21">
        <f t="shared" si="0"/>
        <v>0</v>
      </c>
    </row>
    <row r="84" spans="1:9" ht="18.75" customHeight="1" x14ac:dyDescent="0.25">
      <c r="A84" s="26">
        <v>44800</v>
      </c>
      <c r="B84" s="15">
        <f t="shared" si="2"/>
        <v>477</v>
      </c>
      <c r="C84" s="29"/>
      <c r="D84" s="27" t="s">
        <v>20</v>
      </c>
      <c r="E84" s="23">
        <v>7151</v>
      </c>
      <c r="F84" s="24">
        <v>44801</v>
      </c>
      <c r="G84" s="25">
        <v>7151</v>
      </c>
      <c r="H84" s="21">
        <f t="shared" si="0"/>
        <v>0</v>
      </c>
    </row>
    <row r="85" spans="1:9" ht="18.75" customHeight="1" x14ac:dyDescent="0.25">
      <c r="A85" s="26">
        <v>44800</v>
      </c>
      <c r="B85" s="15">
        <f t="shared" si="2"/>
        <v>478</v>
      </c>
      <c r="C85" s="29"/>
      <c r="D85" s="27" t="s">
        <v>16</v>
      </c>
      <c r="E85" s="23">
        <v>13060</v>
      </c>
      <c r="F85" s="24">
        <v>44801</v>
      </c>
      <c r="G85" s="25">
        <v>13060</v>
      </c>
      <c r="H85" s="21">
        <f t="shared" si="0"/>
        <v>0</v>
      </c>
    </row>
    <row r="86" spans="1:9" ht="18.75" customHeight="1" x14ac:dyDescent="0.25">
      <c r="A86" s="26">
        <v>44800</v>
      </c>
      <c r="B86" s="15">
        <f t="shared" si="2"/>
        <v>479</v>
      </c>
      <c r="C86" s="29"/>
      <c r="D86" s="27" t="s">
        <v>19</v>
      </c>
      <c r="E86" s="23">
        <v>2558</v>
      </c>
      <c r="F86" s="61">
        <v>44802</v>
      </c>
      <c r="G86" s="62">
        <v>2558</v>
      </c>
      <c r="H86" s="21">
        <f t="shared" si="0"/>
        <v>0</v>
      </c>
      <c r="I86" s="72"/>
    </row>
    <row r="87" spans="1:9" ht="18.75" customHeight="1" x14ac:dyDescent="0.25">
      <c r="A87" s="26">
        <v>44800</v>
      </c>
      <c r="B87" s="15">
        <f t="shared" si="2"/>
        <v>480</v>
      </c>
      <c r="C87" s="29"/>
      <c r="D87" s="27" t="s">
        <v>35</v>
      </c>
      <c r="E87" s="23">
        <v>1960</v>
      </c>
      <c r="F87" s="24">
        <v>44801</v>
      </c>
      <c r="G87" s="25">
        <v>1960</v>
      </c>
      <c r="H87" s="21">
        <f t="shared" si="0"/>
        <v>0</v>
      </c>
    </row>
    <row r="88" spans="1:9" ht="18.75" customHeight="1" x14ac:dyDescent="0.25">
      <c r="A88" s="26">
        <v>44801</v>
      </c>
      <c r="B88" s="15">
        <f t="shared" si="2"/>
        <v>481</v>
      </c>
      <c r="C88" s="29"/>
      <c r="D88" s="27" t="s">
        <v>19</v>
      </c>
      <c r="E88" s="23">
        <v>2103</v>
      </c>
      <c r="F88" s="24">
        <v>44801</v>
      </c>
      <c r="G88" s="25">
        <v>2103</v>
      </c>
      <c r="H88" s="21">
        <f t="shared" si="0"/>
        <v>0</v>
      </c>
    </row>
    <row r="89" spans="1:9" ht="18.75" customHeight="1" x14ac:dyDescent="0.25">
      <c r="A89" s="26">
        <v>44801</v>
      </c>
      <c r="B89" s="15">
        <f t="shared" si="2"/>
        <v>482</v>
      </c>
      <c r="C89" s="29"/>
      <c r="D89" s="27" t="s">
        <v>22</v>
      </c>
      <c r="E89" s="23">
        <v>13622</v>
      </c>
      <c r="F89" s="61">
        <v>44803</v>
      </c>
      <c r="G89" s="62">
        <v>13622</v>
      </c>
      <c r="H89" s="21">
        <f t="shared" si="0"/>
        <v>0</v>
      </c>
    </row>
    <row r="90" spans="1:9" ht="18.75" customHeight="1" x14ac:dyDescent="0.25">
      <c r="A90" s="26">
        <v>44801</v>
      </c>
      <c r="B90" s="15">
        <f t="shared" si="2"/>
        <v>483</v>
      </c>
      <c r="C90" s="29"/>
      <c r="D90" s="27" t="s">
        <v>26</v>
      </c>
      <c r="E90" s="23">
        <v>12320</v>
      </c>
      <c r="F90" s="61">
        <v>44808</v>
      </c>
      <c r="G90" s="62">
        <v>12320</v>
      </c>
      <c r="H90" s="21">
        <f t="shared" si="0"/>
        <v>0</v>
      </c>
    </row>
    <row r="91" spans="1:9" ht="18.75" customHeight="1" x14ac:dyDescent="0.25">
      <c r="A91" s="26">
        <v>44801</v>
      </c>
      <c r="B91" s="15">
        <f t="shared" si="2"/>
        <v>484</v>
      </c>
      <c r="C91" s="29"/>
      <c r="D91" s="27" t="s">
        <v>20</v>
      </c>
      <c r="E91" s="23">
        <v>7538</v>
      </c>
      <c r="F91" s="61">
        <v>44803</v>
      </c>
      <c r="G91" s="62">
        <v>7538</v>
      </c>
      <c r="H91" s="21">
        <f t="shared" si="0"/>
        <v>0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692203</v>
      </c>
      <c r="F94" s="45"/>
      <c r="G94" s="45">
        <f>SUM(G4:G93)</f>
        <v>692203</v>
      </c>
      <c r="H94" s="46">
        <f>SUM(H4:H93)</f>
        <v>0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78">
        <f>E94-G94</f>
        <v>0</v>
      </c>
      <c r="F98" s="79"/>
      <c r="G98" s="80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81" t="s">
        <v>12</v>
      </c>
      <c r="F100" s="81"/>
      <c r="G100" s="81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156"/>
  <sheetViews>
    <sheetView tabSelected="1" topLeftCell="A124" workbookViewId="0">
      <selection activeCell="D135" sqref="D13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74" t="s">
        <v>67</v>
      </c>
      <c r="C1" s="75"/>
      <c r="D1" s="75"/>
      <c r="E1" s="75"/>
      <c r="F1" s="75"/>
      <c r="G1" s="76"/>
      <c r="I1" s="2"/>
    </row>
    <row r="2" spans="1:9" ht="21" x14ac:dyDescent="0.35">
      <c r="A2" s="3"/>
      <c r="B2" s="77" t="s">
        <v>0</v>
      </c>
      <c r="C2" s="77"/>
      <c r="D2" s="77"/>
      <c r="E2" s="77"/>
      <c r="F2" s="77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44802</v>
      </c>
      <c r="B4" s="15">
        <v>485</v>
      </c>
      <c r="C4" s="16"/>
      <c r="D4" s="17" t="s">
        <v>19</v>
      </c>
      <c r="E4" s="18">
        <v>2345</v>
      </c>
      <c r="F4" s="65">
        <v>44803</v>
      </c>
      <c r="G4" s="20">
        <v>2345</v>
      </c>
      <c r="H4" s="21">
        <f t="shared" ref="H4:H138" si="0">E4-G4</f>
        <v>0</v>
      </c>
      <c r="I4" s="2"/>
    </row>
    <row r="5" spans="1:9" x14ac:dyDescent="0.25">
      <c r="A5" s="14">
        <v>44803</v>
      </c>
      <c r="B5" s="15">
        <v>486</v>
      </c>
      <c r="C5" s="16"/>
      <c r="D5" s="22" t="s">
        <v>19</v>
      </c>
      <c r="E5" s="23">
        <v>2748</v>
      </c>
      <c r="F5" s="24">
        <v>44805</v>
      </c>
      <c r="G5" s="25">
        <v>2748</v>
      </c>
      <c r="H5" s="21">
        <f t="shared" si="0"/>
        <v>0</v>
      </c>
    </row>
    <row r="6" spans="1:9" x14ac:dyDescent="0.25">
      <c r="A6" s="14">
        <v>44803</v>
      </c>
      <c r="B6" s="15">
        <f t="shared" ref="B6:B69" si="1">B5+1</f>
        <v>487</v>
      </c>
      <c r="C6" s="16"/>
      <c r="D6" s="22" t="s">
        <v>22</v>
      </c>
      <c r="E6" s="23">
        <v>11989</v>
      </c>
      <c r="F6" s="24">
        <v>44806</v>
      </c>
      <c r="G6" s="25">
        <v>11989</v>
      </c>
      <c r="H6" s="21">
        <f t="shared" si="0"/>
        <v>0</v>
      </c>
    </row>
    <row r="7" spans="1:9" ht="16.5" customHeight="1" x14ac:dyDescent="0.25">
      <c r="A7" s="26">
        <v>44805</v>
      </c>
      <c r="B7" s="15">
        <f t="shared" si="1"/>
        <v>488</v>
      </c>
      <c r="C7" s="16"/>
      <c r="D7" s="27" t="s">
        <v>19</v>
      </c>
      <c r="E7" s="23">
        <v>2264</v>
      </c>
      <c r="F7" s="24">
        <v>44806</v>
      </c>
      <c r="G7" s="25">
        <v>2264</v>
      </c>
      <c r="H7" s="21">
        <f t="shared" si="0"/>
        <v>0</v>
      </c>
    </row>
    <row r="8" spans="1:9" x14ac:dyDescent="0.25">
      <c r="A8" s="14">
        <v>44805</v>
      </c>
      <c r="B8" s="15">
        <f t="shared" si="1"/>
        <v>489</v>
      </c>
      <c r="C8" s="16"/>
      <c r="D8" s="28" t="s">
        <v>22</v>
      </c>
      <c r="E8" s="23">
        <v>10360</v>
      </c>
      <c r="F8" s="24">
        <v>44807</v>
      </c>
      <c r="G8" s="25">
        <v>10360</v>
      </c>
      <c r="H8" s="21">
        <f t="shared" si="0"/>
        <v>0</v>
      </c>
    </row>
    <row r="9" spans="1:9" x14ac:dyDescent="0.25">
      <c r="A9" s="14">
        <v>44805</v>
      </c>
      <c r="B9" s="15">
        <f t="shared" si="1"/>
        <v>490</v>
      </c>
      <c r="C9" s="16"/>
      <c r="D9" s="27" t="s">
        <v>17</v>
      </c>
      <c r="E9" s="23">
        <v>2360</v>
      </c>
      <c r="F9" s="24">
        <v>44806</v>
      </c>
      <c r="G9" s="25">
        <v>2360</v>
      </c>
      <c r="H9" s="21">
        <f t="shared" si="0"/>
        <v>0</v>
      </c>
    </row>
    <row r="10" spans="1:9" x14ac:dyDescent="0.25">
      <c r="A10" s="14">
        <v>44805</v>
      </c>
      <c r="B10" s="15">
        <f t="shared" si="1"/>
        <v>491</v>
      </c>
      <c r="C10" s="16"/>
      <c r="D10" s="27" t="s">
        <v>35</v>
      </c>
      <c r="E10" s="23">
        <v>5172</v>
      </c>
      <c r="F10" s="24">
        <v>44806</v>
      </c>
      <c r="G10" s="25">
        <v>5172</v>
      </c>
      <c r="H10" s="21">
        <f t="shared" si="0"/>
        <v>0</v>
      </c>
    </row>
    <row r="11" spans="1:9" x14ac:dyDescent="0.25">
      <c r="A11" s="14">
        <v>44805</v>
      </c>
      <c r="B11" s="15">
        <f t="shared" si="1"/>
        <v>492</v>
      </c>
      <c r="C11" s="16"/>
      <c r="D11" s="27" t="s">
        <v>20</v>
      </c>
      <c r="E11" s="23">
        <v>6448</v>
      </c>
      <c r="F11" s="24">
        <v>44806</v>
      </c>
      <c r="G11" s="25">
        <v>6448</v>
      </c>
      <c r="H11" s="21">
        <f t="shared" si="0"/>
        <v>0</v>
      </c>
    </row>
    <row r="12" spans="1:9" x14ac:dyDescent="0.25">
      <c r="A12" s="14">
        <v>44806</v>
      </c>
      <c r="B12" s="15">
        <f t="shared" si="1"/>
        <v>493</v>
      </c>
      <c r="C12" s="29"/>
      <c r="D12" s="27" t="s">
        <v>19</v>
      </c>
      <c r="E12" s="23">
        <v>2149</v>
      </c>
      <c r="F12" s="64">
        <v>44807</v>
      </c>
      <c r="G12" s="25">
        <v>2149</v>
      </c>
      <c r="H12" s="21">
        <f t="shared" si="0"/>
        <v>0</v>
      </c>
    </row>
    <row r="13" spans="1:9" x14ac:dyDescent="0.25">
      <c r="A13" s="14">
        <v>44806</v>
      </c>
      <c r="B13" s="15">
        <f t="shared" si="1"/>
        <v>494</v>
      </c>
      <c r="C13" s="30"/>
      <c r="D13" s="27" t="s">
        <v>20</v>
      </c>
      <c r="E13" s="23">
        <v>6070</v>
      </c>
      <c r="F13" s="24">
        <v>44807</v>
      </c>
      <c r="G13" s="25">
        <v>6070</v>
      </c>
      <c r="H13" s="21">
        <f t="shared" si="0"/>
        <v>0</v>
      </c>
    </row>
    <row r="14" spans="1:9" x14ac:dyDescent="0.25">
      <c r="A14" s="14">
        <v>44806</v>
      </c>
      <c r="B14" s="15">
        <f t="shared" si="1"/>
        <v>495</v>
      </c>
      <c r="C14" s="29"/>
      <c r="D14" s="22" t="s">
        <v>17</v>
      </c>
      <c r="E14" s="23">
        <v>2608</v>
      </c>
      <c r="F14" s="24">
        <v>44808</v>
      </c>
      <c r="G14" s="25">
        <v>2608</v>
      </c>
      <c r="H14" s="21">
        <f t="shared" si="0"/>
        <v>0</v>
      </c>
    </row>
    <row r="15" spans="1:9" x14ac:dyDescent="0.25">
      <c r="A15" s="14">
        <v>44806</v>
      </c>
      <c r="B15" s="15">
        <f t="shared" si="1"/>
        <v>496</v>
      </c>
      <c r="C15" s="30"/>
      <c r="D15" s="27" t="s">
        <v>35</v>
      </c>
      <c r="E15" s="23">
        <v>5159</v>
      </c>
      <c r="F15" s="24">
        <v>44807</v>
      </c>
      <c r="G15" s="25">
        <v>5159</v>
      </c>
      <c r="H15" s="21">
        <f t="shared" si="0"/>
        <v>0</v>
      </c>
    </row>
    <row r="16" spans="1:9" x14ac:dyDescent="0.25">
      <c r="A16" s="14">
        <v>44806</v>
      </c>
      <c r="B16" s="15">
        <f t="shared" si="1"/>
        <v>497</v>
      </c>
      <c r="C16" s="29"/>
      <c r="D16" s="27" t="s">
        <v>35</v>
      </c>
      <c r="E16" s="23">
        <v>2891</v>
      </c>
      <c r="F16" s="24">
        <v>44807</v>
      </c>
      <c r="G16" s="25">
        <v>2891</v>
      </c>
      <c r="H16" s="21">
        <f t="shared" si="0"/>
        <v>0</v>
      </c>
    </row>
    <row r="17" spans="1:8" x14ac:dyDescent="0.25">
      <c r="A17" s="14">
        <v>44807</v>
      </c>
      <c r="B17" s="15">
        <f t="shared" si="1"/>
        <v>498</v>
      </c>
      <c r="C17" s="30"/>
      <c r="D17" s="27" t="s">
        <v>19</v>
      </c>
      <c r="E17" s="23">
        <v>2286</v>
      </c>
      <c r="F17" s="64">
        <v>44808</v>
      </c>
      <c r="G17" s="25">
        <v>2286</v>
      </c>
      <c r="H17" s="21">
        <f t="shared" si="0"/>
        <v>0</v>
      </c>
    </row>
    <row r="18" spans="1:8" x14ac:dyDescent="0.25">
      <c r="A18" s="14">
        <v>44807</v>
      </c>
      <c r="B18" s="15">
        <f t="shared" si="1"/>
        <v>499</v>
      </c>
      <c r="C18" s="29"/>
      <c r="D18" s="27" t="s">
        <v>8</v>
      </c>
      <c r="E18" s="23">
        <v>434</v>
      </c>
      <c r="F18" s="24">
        <v>44807</v>
      </c>
      <c r="G18" s="25">
        <v>434</v>
      </c>
      <c r="H18" s="21">
        <f t="shared" si="0"/>
        <v>0</v>
      </c>
    </row>
    <row r="19" spans="1:8" ht="47.25" x14ac:dyDescent="0.25">
      <c r="A19" s="14">
        <v>44807</v>
      </c>
      <c r="B19" s="15">
        <f t="shared" si="1"/>
        <v>500</v>
      </c>
      <c r="C19" s="30"/>
      <c r="D19" s="27" t="s">
        <v>22</v>
      </c>
      <c r="E19" s="23">
        <v>19433</v>
      </c>
      <c r="F19" s="64" t="s">
        <v>69</v>
      </c>
      <c r="G19" s="25">
        <f>5000+5433+9000</f>
        <v>19433</v>
      </c>
      <c r="H19" s="21">
        <f t="shared" si="0"/>
        <v>0</v>
      </c>
    </row>
    <row r="20" spans="1:8" x14ac:dyDescent="0.25">
      <c r="A20" s="14">
        <v>44807</v>
      </c>
      <c r="B20" s="15">
        <f t="shared" si="1"/>
        <v>501</v>
      </c>
      <c r="C20" s="29"/>
      <c r="D20" s="27" t="s">
        <v>20</v>
      </c>
      <c r="E20" s="23">
        <v>7366</v>
      </c>
      <c r="F20" s="24">
        <v>44808</v>
      </c>
      <c r="G20" s="25">
        <v>7366</v>
      </c>
      <c r="H20" s="21">
        <f t="shared" si="0"/>
        <v>0</v>
      </c>
    </row>
    <row r="21" spans="1:8" x14ac:dyDescent="0.25">
      <c r="A21" s="14">
        <v>44807</v>
      </c>
      <c r="B21" s="15">
        <f t="shared" si="1"/>
        <v>502</v>
      </c>
      <c r="C21" s="29"/>
      <c r="D21" s="27" t="s">
        <v>35</v>
      </c>
      <c r="E21" s="23">
        <v>2689</v>
      </c>
      <c r="F21" s="24">
        <v>44808</v>
      </c>
      <c r="G21" s="25">
        <v>2689</v>
      </c>
      <c r="H21" s="21">
        <f t="shared" si="0"/>
        <v>0</v>
      </c>
    </row>
    <row r="22" spans="1:8" x14ac:dyDescent="0.25">
      <c r="A22" s="14">
        <v>44808</v>
      </c>
      <c r="B22" s="15">
        <f t="shared" si="1"/>
        <v>503</v>
      </c>
      <c r="C22" s="29"/>
      <c r="D22" s="27" t="s">
        <v>19</v>
      </c>
      <c r="E22" s="23">
        <v>1351</v>
      </c>
      <c r="F22" s="24">
        <v>44808</v>
      </c>
      <c r="G22" s="25">
        <v>1351</v>
      </c>
      <c r="H22" s="21">
        <f t="shared" si="0"/>
        <v>0</v>
      </c>
    </row>
    <row r="23" spans="1:8" ht="15" customHeight="1" x14ac:dyDescent="0.25">
      <c r="A23" s="14">
        <v>44808</v>
      </c>
      <c r="B23" s="15">
        <f t="shared" si="1"/>
        <v>504</v>
      </c>
      <c r="C23" s="29"/>
      <c r="D23" s="27" t="s">
        <v>19</v>
      </c>
      <c r="E23" s="23">
        <v>1904</v>
      </c>
      <c r="F23" s="24">
        <v>44809</v>
      </c>
      <c r="G23" s="25">
        <v>1904</v>
      </c>
      <c r="H23" s="21">
        <f t="shared" si="0"/>
        <v>0</v>
      </c>
    </row>
    <row r="24" spans="1:8" x14ac:dyDescent="0.25">
      <c r="A24" s="14">
        <v>44808</v>
      </c>
      <c r="B24" s="15">
        <f t="shared" si="1"/>
        <v>505</v>
      </c>
      <c r="C24" s="29"/>
      <c r="D24" s="27" t="s">
        <v>20</v>
      </c>
      <c r="E24" s="23">
        <v>6469</v>
      </c>
      <c r="F24" s="64">
        <v>44810</v>
      </c>
      <c r="G24" s="25">
        <v>6469</v>
      </c>
      <c r="H24" s="21">
        <f t="shared" si="0"/>
        <v>0</v>
      </c>
    </row>
    <row r="25" spans="1:8" x14ac:dyDescent="0.25">
      <c r="A25" s="14">
        <v>44808</v>
      </c>
      <c r="B25" s="15">
        <f t="shared" si="1"/>
        <v>506</v>
      </c>
      <c r="C25" s="29"/>
      <c r="D25" s="27" t="s">
        <v>22</v>
      </c>
      <c r="E25" s="23">
        <v>16203</v>
      </c>
      <c r="F25" s="24">
        <v>44809</v>
      </c>
      <c r="G25" s="25">
        <v>16203</v>
      </c>
      <c r="H25" s="21">
        <f t="shared" si="0"/>
        <v>0</v>
      </c>
    </row>
    <row r="26" spans="1:8" x14ac:dyDescent="0.25">
      <c r="A26" s="14">
        <v>44809</v>
      </c>
      <c r="B26" s="15">
        <f t="shared" si="1"/>
        <v>507</v>
      </c>
      <c r="C26" s="29"/>
      <c r="D26" s="27" t="s">
        <v>19</v>
      </c>
      <c r="E26" s="23">
        <v>3761</v>
      </c>
      <c r="F26" s="64">
        <v>44812</v>
      </c>
      <c r="G26" s="25">
        <v>3761</v>
      </c>
      <c r="H26" s="21">
        <f t="shared" si="0"/>
        <v>0</v>
      </c>
    </row>
    <row r="27" spans="1:8" x14ac:dyDescent="0.25">
      <c r="A27" s="14">
        <v>44810</v>
      </c>
      <c r="B27" s="15">
        <f t="shared" si="1"/>
        <v>508</v>
      </c>
      <c r="C27" s="29"/>
      <c r="D27" s="27" t="s">
        <v>35</v>
      </c>
      <c r="E27" s="23">
        <v>4500</v>
      </c>
      <c r="F27" s="24">
        <v>44812</v>
      </c>
      <c r="G27" s="25">
        <v>4500</v>
      </c>
      <c r="H27" s="21">
        <f t="shared" si="0"/>
        <v>0</v>
      </c>
    </row>
    <row r="28" spans="1:8" x14ac:dyDescent="0.25">
      <c r="A28" s="14">
        <v>44810</v>
      </c>
      <c r="B28" s="15">
        <f t="shared" si="1"/>
        <v>509</v>
      </c>
      <c r="C28" s="29"/>
      <c r="D28" s="27" t="s">
        <v>26</v>
      </c>
      <c r="E28" s="23">
        <v>4556</v>
      </c>
      <c r="F28" s="24">
        <v>44813</v>
      </c>
      <c r="G28" s="25">
        <v>4556</v>
      </c>
      <c r="H28" s="21">
        <f t="shared" si="0"/>
        <v>0</v>
      </c>
    </row>
    <row r="29" spans="1:8" x14ac:dyDescent="0.25">
      <c r="A29" s="14">
        <v>44810</v>
      </c>
      <c r="B29" s="15">
        <f t="shared" si="1"/>
        <v>510</v>
      </c>
      <c r="C29" s="29"/>
      <c r="D29" s="27" t="s">
        <v>20</v>
      </c>
      <c r="E29" s="23">
        <v>7301</v>
      </c>
      <c r="F29" s="24">
        <v>44811</v>
      </c>
      <c r="G29" s="25">
        <v>7301</v>
      </c>
      <c r="H29" s="21">
        <f t="shared" si="0"/>
        <v>0</v>
      </c>
    </row>
    <row r="30" spans="1:8" x14ac:dyDescent="0.25">
      <c r="A30" s="14">
        <v>44811</v>
      </c>
      <c r="B30" s="15">
        <f t="shared" si="1"/>
        <v>511</v>
      </c>
      <c r="C30" s="29"/>
      <c r="D30" s="27" t="s">
        <v>20</v>
      </c>
      <c r="E30" s="23">
        <v>5335</v>
      </c>
      <c r="F30" s="64">
        <v>44812</v>
      </c>
      <c r="G30" s="25">
        <v>5335</v>
      </c>
      <c r="H30" s="21">
        <f t="shared" si="0"/>
        <v>0</v>
      </c>
    </row>
    <row r="31" spans="1:8" x14ac:dyDescent="0.25">
      <c r="A31" s="14">
        <v>44812</v>
      </c>
      <c r="B31" s="15">
        <f t="shared" si="1"/>
        <v>512</v>
      </c>
      <c r="C31" s="29"/>
      <c r="D31" s="27" t="s">
        <v>19</v>
      </c>
      <c r="E31" s="23">
        <v>2932</v>
      </c>
      <c r="F31" s="24">
        <v>44813</v>
      </c>
      <c r="G31" s="25">
        <v>2932</v>
      </c>
      <c r="H31" s="21">
        <f t="shared" si="0"/>
        <v>0</v>
      </c>
    </row>
    <row r="32" spans="1:8" ht="31.5" x14ac:dyDescent="0.25">
      <c r="A32" s="14">
        <v>44812</v>
      </c>
      <c r="B32" s="15">
        <f t="shared" si="1"/>
        <v>513</v>
      </c>
      <c r="C32" s="29"/>
      <c r="D32" s="27" t="s">
        <v>22</v>
      </c>
      <c r="E32" s="23">
        <v>15575</v>
      </c>
      <c r="F32" s="64" t="s">
        <v>70</v>
      </c>
      <c r="G32" s="25">
        <f>4000+11575</f>
        <v>15575</v>
      </c>
      <c r="H32" s="21">
        <f t="shared" si="0"/>
        <v>0</v>
      </c>
    </row>
    <row r="33" spans="1:8" x14ac:dyDescent="0.25">
      <c r="A33" s="14">
        <v>44812</v>
      </c>
      <c r="B33" s="15">
        <f t="shared" si="1"/>
        <v>514</v>
      </c>
      <c r="C33" s="29"/>
      <c r="D33" s="27" t="s">
        <v>8</v>
      </c>
      <c r="E33" s="23">
        <v>259</v>
      </c>
      <c r="F33" s="64">
        <v>44821</v>
      </c>
      <c r="G33" s="25">
        <v>259</v>
      </c>
      <c r="H33" s="21">
        <f t="shared" si="0"/>
        <v>0</v>
      </c>
    </row>
    <row r="34" spans="1:8" x14ac:dyDescent="0.25">
      <c r="A34" s="14">
        <v>44812</v>
      </c>
      <c r="B34" s="15">
        <f t="shared" si="1"/>
        <v>515</v>
      </c>
      <c r="C34" s="29"/>
      <c r="D34" s="27" t="s">
        <v>35</v>
      </c>
      <c r="E34" s="23">
        <v>4860</v>
      </c>
      <c r="F34" s="64">
        <v>44813</v>
      </c>
      <c r="G34" s="25">
        <v>4860</v>
      </c>
      <c r="H34" s="21">
        <f t="shared" si="0"/>
        <v>0</v>
      </c>
    </row>
    <row r="35" spans="1:8" ht="17.25" customHeight="1" x14ac:dyDescent="0.25">
      <c r="A35" s="14">
        <v>44812</v>
      </c>
      <c r="B35" s="15">
        <f t="shared" si="1"/>
        <v>516</v>
      </c>
      <c r="C35" s="29"/>
      <c r="D35" s="27" t="s">
        <v>20</v>
      </c>
      <c r="E35" s="23">
        <v>4367</v>
      </c>
      <c r="F35" s="24">
        <v>44813</v>
      </c>
      <c r="G35" s="25">
        <v>4367</v>
      </c>
      <c r="H35" s="21">
        <f t="shared" si="0"/>
        <v>0</v>
      </c>
    </row>
    <row r="36" spans="1:8" x14ac:dyDescent="0.25">
      <c r="A36" s="14">
        <v>44813</v>
      </c>
      <c r="B36" s="15">
        <f t="shared" si="1"/>
        <v>517</v>
      </c>
      <c r="C36" s="29"/>
      <c r="D36" s="27" t="s">
        <v>19</v>
      </c>
      <c r="E36" s="23">
        <v>5283</v>
      </c>
      <c r="F36" s="64">
        <v>44814</v>
      </c>
      <c r="G36" s="25">
        <v>5283</v>
      </c>
      <c r="H36" s="21">
        <f t="shared" si="0"/>
        <v>0</v>
      </c>
    </row>
    <row r="37" spans="1:8" x14ac:dyDescent="0.25">
      <c r="A37" s="14">
        <v>44813</v>
      </c>
      <c r="B37" s="15">
        <f t="shared" si="1"/>
        <v>518</v>
      </c>
      <c r="C37" s="29"/>
      <c r="D37" s="27" t="s">
        <v>35</v>
      </c>
      <c r="E37" s="23">
        <v>3971</v>
      </c>
      <c r="F37" s="24">
        <v>44814</v>
      </c>
      <c r="G37" s="25">
        <v>3971</v>
      </c>
      <c r="H37" s="21">
        <f t="shared" si="0"/>
        <v>0</v>
      </c>
    </row>
    <row r="38" spans="1:8" x14ac:dyDescent="0.25">
      <c r="A38" s="14">
        <v>44813</v>
      </c>
      <c r="B38" s="15">
        <f t="shared" si="1"/>
        <v>519</v>
      </c>
      <c r="C38" s="29"/>
      <c r="D38" s="27" t="s">
        <v>20</v>
      </c>
      <c r="E38" s="23">
        <v>6182</v>
      </c>
      <c r="F38" s="64">
        <v>44814</v>
      </c>
      <c r="G38" s="25">
        <v>6182</v>
      </c>
      <c r="H38" s="21">
        <f t="shared" si="0"/>
        <v>0</v>
      </c>
    </row>
    <row r="39" spans="1:8" x14ac:dyDescent="0.25">
      <c r="A39" s="14">
        <v>44813</v>
      </c>
      <c r="B39" s="15">
        <f t="shared" si="1"/>
        <v>520</v>
      </c>
      <c r="C39" s="29"/>
      <c r="D39" s="27" t="s">
        <v>16</v>
      </c>
      <c r="E39" s="23">
        <v>14390</v>
      </c>
      <c r="F39" s="64">
        <v>44815</v>
      </c>
      <c r="G39" s="25">
        <v>14390</v>
      </c>
      <c r="H39" s="21">
        <f t="shared" si="0"/>
        <v>0</v>
      </c>
    </row>
    <row r="40" spans="1:8" x14ac:dyDescent="0.25">
      <c r="A40" s="14">
        <v>44813</v>
      </c>
      <c r="B40" s="15">
        <f t="shared" si="1"/>
        <v>521</v>
      </c>
      <c r="C40" s="29"/>
      <c r="D40" s="27" t="s">
        <v>35</v>
      </c>
      <c r="E40" s="23">
        <v>4570</v>
      </c>
      <c r="F40" s="24">
        <v>44814</v>
      </c>
      <c r="G40" s="25">
        <v>4570</v>
      </c>
      <c r="H40" s="21">
        <f t="shared" si="0"/>
        <v>0</v>
      </c>
    </row>
    <row r="41" spans="1:8" x14ac:dyDescent="0.25">
      <c r="A41" s="14">
        <v>44814</v>
      </c>
      <c r="B41" s="15">
        <f t="shared" si="1"/>
        <v>522</v>
      </c>
      <c r="C41" s="29"/>
      <c r="D41" s="27" t="s">
        <v>19</v>
      </c>
      <c r="E41" s="23">
        <v>2836</v>
      </c>
      <c r="F41" s="24">
        <v>44815</v>
      </c>
      <c r="G41" s="25">
        <v>2836</v>
      </c>
      <c r="H41" s="21">
        <f t="shared" si="0"/>
        <v>0</v>
      </c>
    </row>
    <row r="42" spans="1:8" x14ac:dyDescent="0.25">
      <c r="A42" s="14">
        <v>44814</v>
      </c>
      <c r="B42" s="15">
        <f t="shared" si="1"/>
        <v>523</v>
      </c>
      <c r="C42" s="29"/>
      <c r="D42" s="27" t="s">
        <v>35</v>
      </c>
      <c r="E42" s="23">
        <v>3281</v>
      </c>
      <c r="F42" s="24">
        <v>44815</v>
      </c>
      <c r="G42" s="25">
        <v>3281</v>
      </c>
      <c r="H42" s="21">
        <f t="shared" si="0"/>
        <v>0</v>
      </c>
    </row>
    <row r="43" spans="1:8" x14ac:dyDescent="0.25">
      <c r="A43" s="14">
        <v>44814</v>
      </c>
      <c r="B43" s="15">
        <f t="shared" si="1"/>
        <v>524</v>
      </c>
      <c r="C43" s="29"/>
      <c r="D43" s="27" t="s">
        <v>17</v>
      </c>
      <c r="E43" s="23">
        <v>5951</v>
      </c>
      <c r="F43" s="64">
        <v>44815</v>
      </c>
      <c r="G43" s="25">
        <v>5951</v>
      </c>
      <c r="H43" s="21">
        <f t="shared" si="0"/>
        <v>0</v>
      </c>
    </row>
    <row r="44" spans="1:8" x14ac:dyDescent="0.25">
      <c r="A44" s="14">
        <v>44814</v>
      </c>
      <c r="B44" s="15">
        <f t="shared" si="1"/>
        <v>525</v>
      </c>
      <c r="C44" s="29"/>
      <c r="D44" s="27" t="s">
        <v>20</v>
      </c>
      <c r="E44" s="23">
        <v>7314</v>
      </c>
      <c r="F44" s="64">
        <v>44815</v>
      </c>
      <c r="G44" s="25">
        <v>7314</v>
      </c>
      <c r="H44" s="21">
        <f t="shared" si="0"/>
        <v>0</v>
      </c>
    </row>
    <row r="45" spans="1:8" x14ac:dyDescent="0.25">
      <c r="A45" s="14">
        <v>44814</v>
      </c>
      <c r="B45" s="15">
        <f t="shared" si="1"/>
        <v>526</v>
      </c>
      <c r="C45" s="29"/>
      <c r="D45" s="27" t="s">
        <v>20</v>
      </c>
      <c r="E45" s="23">
        <v>1288</v>
      </c>
      <c r="F45" s="24">
        <v>44815</v>
      </c>
      <c r="G45" s="25">
        <v>1288</v>
      </c>
      <c r="H45" s="21">
        <f t="shared" si="0"/>
        <v>0</v>
      </c>
    </row>
    <row r="46" spans="1:8" x14ac:dyDescent="0.25">
      <c r="A46" s="14">
        <v>44815</v>
      </c>
      <c r="B46" s="15">
        <f t="shared" si="1"/>
        <v>527</v>
      </c>
      <c r="C46" s="29"/>
      <c r="D46" s="27" t="s">
        <v>19</v>
      </c>
      <c r="E46" s="23">
        <v>4626</v>
      </c>
      <c r="F46" s="24">
        <v>44816</v>
      </c>
      <c r="G46" s="25">
        <v>4626</v>
      </c>
      <c r="H46" s="21">
        <f t="shared" si="0"/>
        <v>0</v>
      </c>
    </row>
    <row r="47" spans="1:8" x14ac:dyDescent="0.25">
      <c r="A47" s="14">
        <v>44815</v>
      </c>
      <c r="B47" s="15">
        <f t="shared" si="1"/>
        <v>528</v>
      </c>
      <c r="C47" s="33"/>
      <c r="D47" s="27" t="s">
        <v>22</v>
      </c>
      <c r="E47" s="23">
        <v>17022</v>
      </c>
      <c r="F47" s="24" t="s">
        <v>71</v>
      </c>
      <c r="G47" s="25">
        <f>7000+10022</f>
        <v>17022</v>
      </c>
      <c r="H47" s="21">
        <f t="shared" si="0"/>
        <v>0</v>
      </c>
    </row>
    <row r="48" spans="1:8" ht="18.75" customHeight="1" x14ac:dyDescent="0.25">
      <c r="A48" s="14">
        <v>44815</v>
      </c>
      <c r="B48" s="15">
        <f t="shared" si="1"/>
        <v>529</v>
      </c>
      <c r="C48" s="34"/>
      <c r="D48" s="27" t="s">
        <v>20</v>
      </c>
      <c r="E48" s="23">
        <v>6544</v>
      </c>
      <c r="F48" s="24">
        <v>44816</v>
      </c>
      <c r="G48" s="25">
        <v>6544</v>
      </c>
      <c r="H48" s="21">
        <f t="shared" si="0"/>
        <v>0</v>
      </c>
    </row>
    <row r="49" spans="1:8" ht="31.5" x14ac:dyDescent="0.25">
      <c r="A49" s="14">
        <v>44815</v>
      </c>
      <c r="B49" s="15">
        <f t="shared" si="1"/>
        <v>530</v>
      </c>
      <c r="C49" s="29"/>
      <c r="D49" s="27" t="s">
        <v>22</v>
      </c>
      <c r="E49" s="23">
        <v>11161</v>
      </c>
      <c r="F49" s="64" t="s">
        <v>72</v>
      </c>
      <c r="G49" s="25">
        <f>5000+6161</f>
        <v>11161</v>
      </c>
      <c r="H49" s="21">
        <f t="shared" si="0"/>
        <v>0</v>
      </c>
    </row>
    <row r="50" spans="1:8" ht="31.5" x14ac:dyDescent="0.25">
      <c r="A50" s="14">
        <v>44815</v>
      </c>
      <c r="B50" s="15">
        <f t="shared" si="1"/>
        <v>531</v>
      </c>
      <c r="C50" s="29"/>
      <c r="D50" s="27" t="s">
        <v>16</v>
      </c>
      <c r="E50" s="23">
        <v>7700</v>
      </c>
      <c r="F50" s="64" t="s">
        <v>75</v>
      </c>
      <c r="G50" s="25">
        <f>1054+6646</f>
        <v>7700</v>
      </c>
      <c r="H50" s="21">
        <f t="shared" si="0"/>
        <v>0</v>
      </c>
    </row>
    <row r="51" spans="1:8" ht="18.75" customHeight="1" x14ac:dyDescent="0.25">
      <c r="A51" s="14">
        <v>44816</v>
      </c>
      <c r="B51" s="15">
        <f t="shared" si="1"/>
        <v>532</v>
      </c>
      <c r="C51" s="29"/>
      <c r="D51" s="27" t="s">
        <v>19</v>
      </c>
      <c r="E51" s="23">
        <v>1735</v>
      </c>
      <c r="F51" s="24">
        <v>44817</v>
      </c>
      <c r="G51" s="25">
        <v>1735</v>
      </c>
      <c r="H51" s="21">
        <f t="shared" si="0"/>
        <v>0</v>
      </c>
    </row>
    <row r="52" spans="1:8" ht="18.75" customHeight="1" x14ac:dyDescent="0.25">
      <c r="A52" s="14">
        <v>44816</v>
      </c>
      <c r="B52" s="15">
        <f t="shared" si="1"/>
        <v>533</v>
      </c>
      <c r="C52" s="29"/>
      <c r="D52" s="27" t="s">
        <v>22</v>
      </c>
      <c r="E52" s="23">
        <v>6116</v>
      </c>
      <c r="F52" s="24">
        <v>44817</v>
      </c>
      <c r="G52" s="25">
        <v>6116</v>
      </c>
      <c r="H52" s="21">
        <f t="shared" si="0"/>
        <v>0</v>
      </c>
    </row>
    <row r="53" spans="1:8" x14ac:dyDescent="0.25">
      <c r="A53" s="14">
        <v>44816</v>
      </c>
      <c r="B53" s="15">
        <f t="shared" si="1"/>
        <v>534</v>
      </c>
      <c r="C53" s="29"/>
      <c r="D53" s="27" t="s">
        <v>20</v>
      </c>
      <c r="E53" s="23">
        <v>8003</v>
      </c>
      <c r="F53" s="64">
        <v>44817</v>
      </c>
      <c r="G53" s="25">
        <v>8003</v>
      </c>
      <c r="H53" s="21">
        <f t="shared" si="0"/>
        <v>0</v>
      </c>
    </row>
    <row r="54" spans="1:8" ht="18" customHeight="1" x14ac:dyDescent="0.25">
      <c r="A54" s="14">
        <v>44817</v>
      </c>
      <c r="B54" s="15">
        <f t="shared" si="1"/>
        <v>535</v>
      </c>
      <c r="C54" s="29"/>
      <c r="D54" s="27" t="s">
        <v>19</v>
      </c>
      <c r="E54" s="23">
        <v>3966</v>
      </c>
      <c r="F54" s="24">
        <v>44819</v>
      </c>
      <c r="G54" s="25">
        <v>3966</v>
      </c>
      <c r="H54" s="21">
        <f t="shared" si="0"/>
        <v>0</v>
      </c>
    </row>
    <row r="55" spans="1:8" s="71" customFormat="1" x14ac:dyDescent="0.25">
      <c r="A55" s="66">
        <v>44817</v>
      </c>
      <c r="B55" s="15">
        <f t="shared" si="1"/>
        <v>536</v>
      </c>
      <c r="C55" s="29"/>
      <c r="D55" s="67" t="s">
        <v>22</v>
      </c>
      <c r="E55" s="68">
        <v>13614</v>
      </c>
      <c r="F55" s="64">
        <v>44818</v>
      </c>
      <c r="G55" s="69">
        <v>13614</v>
      </c>
      <c r="H55" s="70">
        <f t="shared" si="0"/>
        <v>0</v>
      </c>
    </row>
    <row r="56" spans="1:8" ht="31.5" x14ac:dyDescent="0.25">
      <c r="A56" s="14">
        <v>44817</v>
      </c>
      <c r="B56" s="15">
        <f t="shared" si="1"/>
        <v>537</v>
      </c>
      <c r="C56" s="29"/>
      <c r="D56" s="27" t="s">
        <v>9</v>
      </c>
      <c r="E56" s="23">
        <v>11463</v>
      </c>
      <c r="F56" s="64" t="s">
        <v>74</v>
      </c>
      <c r="G56" s="25">
        <f>6000+5463</f>
        <v>11463</v>
      </c>
      <c r="H56" s="21">
        <f t="shared" si="0"/>
        <v>0</v>
      </c>
    </row>
    <row r="57" spans="1:8" ht="18.75" customHeight="1" x14ac:dyDescent="0.25">
      <c r="A57" s="14">
        <v>44817</v>
      </c>
      <c r="B57" s="15">
        <f t="shared" si="1"/>
        <v>538</v>
      </c>
      <c r="C57" s="29"/>
      <c r="D57" s="27" t="s">
        <v>20</v>
      </c>
      <c r="E57" s="23">
        <v>6048</v>
      </c>
      <c r="F57" s="24">
        <v>44818</v>
      </c>
      <c r="G57" s="25">
        <v>6048</v>
      </c>
      <c r="H57" s="21">
        <f t="shared" si="0"/>
        <v>0</v>
      </c>
    </row>
    <row r="58" spans="1:8" ht="18.75" customHeight="1" x14ac:dyDescent="0.25">
      <c r="A58" s="14">
        <v>44817</v>
      </c>
      <c r="B58" s="15">
        <f t="shared" si="1"/>
        <v>539</v>
      </c>
      <c r="C58" s="29"/>
      <c r="D58" s="27" t="s">
        <v>16</v>
      </c>
      <c r="E58" s="23">
        <v>10046</v>
      </c>
      <c r="F58" s="24">
        <v>44822</v>
      </c>
      <c r="G58" s="25">
        <v>10046</v>
      </c>
      <c r="H58" s="21">
        <f t="shared" si="0"/>
        <v>0</v>
      </c>
    </row>
    <row r="59" spans="1:8" x14ac:dyDescent="0.25">
      <c r="A59" s="14">
        <v>44818</v>
      </c>
      <c r="B59" s="15">
        <f t="shared" si="1"/>
        <v>540</v>
      </c>
      <c r="C59" s="29"/>
      <c r="D59" s="27" t="s">
        <v>19</v>
      </c>
      <c r="E59" s="23">
        <v>1657</v>
      </c>
      <c r="F59" s="64">
        <v>44818</v>
      </c>
      <c r="G59" s="25">
        <v>1657</v>
      </c>
      <c r="H59" s="21">
        <f t="shared" si="0"/>
        <v>0</v>
      </c>
    </row>
    <row r="60" spans="1:8" ht="31.5" x14ac:dyDescent="0.25">
      <c r="A60" s="14">
        <v>44818</v>
      </c>
      <c r="B60" s="15">
        <f t="shared" si="1"/>
        <v>541</v>
      </c>
      <c r="C60" s="29"/>
      <c r="D60" s="27" t="s">
        <v>22</v>
      </c>
      <c r="E60" s="23">
        <v>18142</v>
      </c>
      <c r="F60" s="64" t="s">
        <v>73</v>
      </c>
      <c r="G60" s="25">
        <f>5000+13142</f>
        <v>18142</v>
      </c>
      <c r="H60" s="21">
        <f t="shared" si="0"/>
        <v>0</v>
      </c>
    </row>
    <row r="61" spans="1:8" ht="18.75" customHeight="1" x14ac:dyDescent="0.25">
      <c r="A61" s="14">
        <v>44818</v>
      </c>
      <c r="B61" s="15">
        <f t="shared" si="1"/>
        <v>542</v>
      </c>
      <c r="C61" s="29"/>
      <c r="D61" s="27" t="s">
        <v>20</v>
      </c>
      <c r="E61" s="23">
        <v>6031</v>
      </c>
      <c r="F61" s="24">
        <v>44819</v>
      </c>
      <c r="G61" s="25">
        <v>6031</v>
      </c>
      <c r="H61" s="21">
        <f t="shared" si="0"/>
        <v>0</v>
      </c>
    </row>
    <row r="62" spans="1:8" x14ac:dyDescent="0.25">
      <c r="A62" s="14">
        <v>44818</v>
      </c>
      <c r="B62" s="15">
        <f t="shared" si="1"/>
        <v>543</v>
      </c>
      <c r="C62" s="29"/>
      <c r="D62" s="27" t="s">
        <v>35</v>
      </c>
      <c r="E62" s="23">
        <v>7613</v>
      </c>
      <c r="F62" s="64">
        <v>44820</v>
      </c>
      <c r="G62" s="25">
        <v>7613</v>
      </c>
      <c r="H62" s="21">
        <f t="shared" si="0"/>
        <v>0</v>
      </c>
    </row>
    <row r="63" spans="1:8" x14ac:dyDescent="0.25">
      <c r="A63" s="14">
        <v>44819</v>
      </c>
      <c r="B63" s="15">
        <f t="shared" si="1"/>
        <v>544</v>
      </c>
      <c r="C63" s="29"/>
      <c r="D63" s="27" t="s">
        <v>22</v>
      </c>
      <c r="E63" s="23">
        <v>9834</v>
      </c>
      <c r="F63" s="64">
        <v>44820</v>
      </c>
      <c r="G63" s="25">
        <v>9834</v>
      </c>
      <c r="H63" s="21">
        <f t="shared" si="0"/>
        <v>0</v>
      </c>
    </row>
    <row r="64" spans="1:8" ht="18.75" customHeight="1" x14ac:dyDescent="0.25">
      <c r="A64" s="14">
        <v>44819</v>
      </c>
      <c r="B64" s="15">
        <f t="shared" si="1"/>
        <v>545</v>
      </c>
      <c r="C64" s="29"/>
      <c r="D64" s="27" t="s">
        <v>19</v>
      </c>
      <c r="E64" s="23">
        <v>3568</v>
      </c>
      <c r="F64" s="24">
        <v>44821</v>
      </c>
      <c r="G64" s="25">
        <v>3568</v>
      </c>
      <c r="H64" s="21">
        <f t="shared" si="0"/>
        <v>0</v>
      </c>
    </row>
    <row r="65" spans="1:8" ht="31.5" x14ac:dyDescent="0.25">
      <c r="A65" s="26">
        <v>44819</v>
      </c>
      <c r="B65" s="15">
        <f t="shared" si="1"/>
        <v>546</v>
      </c>
      <c r="C65" s="29"/>
      <c r="D65" s="27" t="s">
        <v>9</v>
      </c>
      <c r="E65" s="23">
        <v>17180</v>
      </c>
      <c r="F65" s="64" t="s">
        <v>78</v>
      </c>
      <c r="G65" s="25">
        <f>7600+9580</f>
        <v>17180</v>
      </c>
      <c r="H65" s="21">
        <f t="shared" si="0"/>
        <v>0</v>
      </c>
    </row>
    <row r="66" spans="1:8" ht="18.75" customHeight="1" x14ac:dyDescent="0.25">
      <c r="A66" s="26">
        <v>44819</v>
      </c>
      <c r="B66" s="15">
        <f t="shared" si="1"/>
        <v>547</v>
      </c>
      <c r="C66" s="29"/>
      <c r="D66" s="27" t="s">
        <v>20</v>
      </c>
      <c r="E66" s="23">
        <v>6647</v>
      </c>
      <c r="F66" s="64">
        <v>44820</v>
      </c>
      <c r="G66" s="25">
        <v>6647</v>
      </c>
      <c r="H66" s="21">
        <f t="shared" si="0"/>
        <v>0</v>
      </c>
    </row>
    <row r="67" spans="1:8" x14ac:dyDescent="0.25">
      <c r="A67" s="26">
        <v>44819</v>
      </c>
      <c r="B67" s="15">
        <f t="shared" si="1"/>
        <v>548</v>
      </c>
      <c r="C67" s="29"/>
      <c r="D67" s="27" t="s">
        <v>22</v>
      </c>
      <c r="E67" s="23">
        <v>10089</v>
      </c>
      <c r="F67" s="64">
        <v>44822</v>
      </c>
      <c r="G67" s="25">
        <v>10089</v>
      </c>
      <c r="H67" s="21">
        <f t="shared" si="0"/>
        <v>0</v>
      </c>
    </row>
    <row r="68" spans="1:8" ht="31.5" x14ac:dyDescent="0.25">
      <c r="A68" s="26">
        <v>44820</v>
      </c>
      <c r="B68" s="15">
        <f t="shared" si="1"/>
        <v>549</v>
      </c>
      <c r="C68" s="29"/>
      <c r="D68" s="27" t="s">
        <v>19</v>
      </c>
      <c r="E68" s="23">
        <v>3306</v>
      </c>
      <c r="F68" s="64" t="s">
        <v>76</v>
      </c>
      <c r="G68" s="25">
        <f>2500+806</f>
        <v>3306</v>
      </c>
      <c r="H68" s="21">
        <f t="shared" si="0"/>
        <v>0</v>
      </c>
    </row>
    <row r="69" spans="1:8" x14ac:dyDescent="0.25">
      <c r="A69" s="26">
        <v>44820</v>
      </c>
      <c r="B69" s="15">
        <f t="shared" si="1"/>
        <v>550</v>
      </c>
      <c r="C69" s="29"/>
      <c r="D69" s="27" t="s">
        <v>8</v>
      </c>
      <c r="E69" s="23">
        <v>235</v>
      </c>
      <c r="F69" s="64">
        <v>44820</v>
      </c>
      <c r="G69" s="25">
        <v>235</v>
      </c>
      <c r="H69" s="21">
        <f t="shared" si="0"/>
        <v>0</v>
      </c>
    </row>
    <row r="70" spans="1:8" ht="18.75" customHeight="1" x14ac:dyDescent="0.25">
      <c r="A70" s="26">
        <v>44820</v>
      </c>
      <c r="B70" s="15">
        <f t="shared" ref="B70:B133" si="2">B69+1</f>
        <v>551</v>
      </c>
      <c r="C70" s="29"/>
      <c r="D70" s="27" t="s">
        <v>20</v>
      </c>
      <c r="E70" s="23">
        <v>5581</v>
      </c>
      <c r="F70" s="24">
        <v>44821</v>
      </c>
      <c r="G70" s="25">
        <v>5581</v>
      </c>
      <c r="H70" s="21">
        <f t="shared" si="0"/>
        <v>0</v>
      </c>
    </row>
    <row r="71" spans="1:8" ht="31.5" x14ac:dyDescent="0.25">
      <c r="A71" s="26">
        <v>44821</v>
      </c>
      <c r="B71" s="15">
        <f t="shared" si="2"/>
        <v>552</v>
      </c>
      <c r="C71" s="29"/>
      <c r="D71" s="27" t="s">
        <v>19</v>
      </c>
      <c r="E71" s="23">
        <v>5836</v>
      </c>
      <c r="F71" s="64" t="s">
        <v>78</v>
      </c>
      <c r="G71" s="25">
        <f>4000+1836</f>
        <v>5836</v>
      </c>
      <c r="H71" s="21">
        <f t="shared" si="0"/>
        <v>0</v>
      </c>
    </row>
    <row r="72" spans="1:8" ht="18.75" customHeight="1" x14ac:dyDescent="0.25">
      <c r="A72" s="26">
        <v>44821</v>
      </c>
      <c r="B72" s="15">
        <f t="shared" si="2"/>
        <v>553</v>
      </c>
      <c r="C72" s="29"/>
      <c r="D72" s="27" t="s">
        <v>9</v>
      </c>
      <c r="E72" s="23">
        <v>17735</v>
      </c>
      <c r="F72" s="24">
        <v>44821</v>
      </c>
      <c r="G72" s="25">
        <v>17735</v>
      </c>
      <c r="H72" s="21">
        <f t="shared" si="0"/>
        <v>0</v>
      </c>
    </row>
    <row r="73" spans="1:8" ht="18.75" customHeight="1" x14ac:dyDescent="0.25">
      <c r="A73" s="26">
        <v>44821</v>
      </c>
      <c r="B73" s="15">
        <f t="shared" si="2"/>
        <v>554</v>
      </c>
      <c r="C73" s="29"/>
      <c r="D73" s="27" t="s">
        <v>35</v>
      </c>
      <c r="E73" s="23">
        <v>4384</v>
      </c>
      <c r="F73" s="24">
        <v>44822</v>
      </c>
      <c r="G73" s="25">
        <v>4384</v>
      </c>
      <c r="H73" s="21">
        <f t="shared" si="0"/>
        <v>0</v>
      </c>
    </row>
    <row r="74" spans="1:8" ht="18.75" customHeight="1" x14ac:dyDescent="0.25">
      <c r="A74" s="26">
        <v>44821</v>
      </c>
      <c r="B74" s="15">
        <f t="shared" si="2"/>
        <v>555</v>
      </c>
      <c r="C74" s="29"/>
      <c r="D74" s="27" t="s">
        <v>17</v>
      </c>
      <c r="E74" s="23">
        <v>3848</v>
      </c>
      <c r="F74" s="24">
        <v>44822</v>
      </c>
      <c r="G74" s="25">
        <v>3848</v>
      </c>
      <c r="H74" s="21">
        <f t="shared" si="0"/>
        <v>0</v>
      </c>
    </row>
    <row r="75" spans="1:8" ht="18.75" customHeight="1" x14ac:dyDescent="0.25">
      <c r="A75" s="26">
        <v>44821</v>
      </c>
      <c r="B75" s="15">
        <f t="shared" si="2"/>
        <v>556</v>
      </c>
      <c r="C75" s="29"/>
      <c r="D75" s="27" t="s">
        <v>20</v>
      </c>
      <c r="E75" s="23">
        <v>8655</v>
      </c>
      <c r="F75" s="24">
        <v>44824</v>
      </c>
      <c r="G75" s="25">
        <v>8655</v>
      </c>
      <c r="H75" s="21">
        <f t="shared" si="0"/>
        <v>0</v>
      </c>
    </row>
    <row r="76" spans="1:8" x14ac:dyDescent="0.25">
      <c r="A76" s="26">
        <v>44822</v>
      </c>
      <c r="B76" s="15">
        <f t="shared" si="2"/>
        <v>557</v>
      </c>
      <c r="C76" s="29"/>
      <c r="D76" s="27" t="s">
        <v>28</v>
      </c>
      <c r="E76" s="23">
        <v>6575</v>
      </c>
      <c r="F76" s="64">
        <v>44826</v>
      </c>
      <c r="G76" s="25">
        <v>6575</v>
      </c>
      <c r="H76" s="21">
        <f t="shared" si="0"/>
        <v>0</v>
      </c>
    </row>
    <row r="77" spans="1:8" ht="31.5" x14ac:dyDescent="0.25">
      <c r="A77" s="26">
        <v>44822</v>
      </c>
      <c r="B77" s="15">
        <f t="shared" si="2"/>
        <v>558</v>
      </c>
      <c r="C77" s="29"/>
      <c r="D77" s="27" t="s">
        <v>19</v>
      </c>
      <c r="E77" s="23">
        <v>4902</v>
      </c>
      <c r="F77" s="64" t="s">
        <v>79</v>
      </c>
      <c r="G77" s="25">
        <f>2700+2202</f>
        <v>4902</v>
      </c>
      <c r="H77" s="21">
        <f t="shared" si="0"/>
        <v>0</v>
      </c>
    </row>
    <row r="78" spans="1:8" ht="31.5" x14ac:dyDescent="0.25">
      <c r="A78" s="26">
        <v>44822</v>
      </c>
      <c r="B78" s="15">
        <f t="shared" si="2"/>
        <v>559</v>
      </c>
      <c r="C78" s="29"/>
      <c r="D78" s="27" t="s">
        <v>22</v>
      </c>
      <c r="E78" s="23">
        <v>13845</v>
      </c>
      <c r="F78" s="64" t="s">
        <v>77</v>
      </c>
      <c r="G78" s="25">
        <f>13000+845</f>
        <v>13845</v>
      </c>
      <c r="H78" s="21">
        <f t="shared" si="0"/>
        <v>0</v>
      </c>
    </row>
    <row r="79" spans="1:8" ht="31.5" x14ac:dyDescent="0.25">
      <c r="A79" s="26">
        <v>44822</v>
      </c>
      <c r="B79" s="15">
        <f t="shared" si="2"/>
        <v>560</v>
      </c>
      <c r="C79" s="29"/>
      <c r="D79" s="27" t="s">
        <v>9</v>
      </c>
      <c r="E79" s="23">
        <v>12349</v>
      </c>
      <c r="F79" s="64" t="s">
        <v>81</v>
      </c>
      <c r="G79" s="25">
        <f>8000+4349</f>
        <v>12349</v>
      </c>
      <c r="H79" s="21">
        <f t="shared" si="0"/>
        <v>0</v>
      </c>
    </row>
    <row r="80" spans="1:8" ht="18.75" customHeight="1" x14ac:dyDescent="0.25">
      <c r="A80" s="26">
        <v>44822</v>
      </c>
      <c r="B80" s="15">
        <f t="shared" si="2"/>
        <v>561</v>
      </c>
      <c r="C80" s="29"/>
      <c r="D80" s="27" t="s">
        <v>17</v>
      </c>
      <c r="E80" s="23">
        <v>2709</v>
      </c>
      <c r="F80" s="24">
        <v>44825</v>
      </c>
      <c r="G80" s="25">
        <v>2709</v>
      </c>
      <c r="H80" s="21">
        <f t="shared" si="0"/>
        <v>0</v>
      </c>
    </row>
    <row r="81" spans="1:8" ht="31.5" x14ac:dyDescent="0.25">
      <c r="A81" s="26">
        <v>44824</v>
      </c>
      <c r="B81" s="15">
        <f t="shared" si="2"/>
        <v>562</v>
      </c>
      <c r="C81" s="29"/>
      <c r="D81" s="27" t="s">
        <v>19</v>
      </c>
      <c r="E81" s="23">
        <v>2258</v>
      </c>
      <c r="F81" s="64" t="s">
        <v>80</v>
      </c>
      <c r="G81" s="25">
        <f>1600+658</f>
        <v>2258</v>
      </c>
      <c r="H81" s="21">
        <f t="shared" si="0"/>
        <v>0</v>
      </c>
    </row>
    <row r="82" spans="1:8" ht="18.75" customHeight="1" x14ac:dyDescent="0.25">
      <c r="A82" s="26">
        <v>44824</v>
      </c>
      <c r="B82" s="15">
        <f t="shared" si="2"/>
        <v>563</v>
      </c>
      <c r="C82" s="29"/>
      <c r="D82" s="27" t="s">
        <v>16</v>
      </c>
      <c r="E82" s="23">
        <v>9058</v>
      </c>
      <c r="F82" s="24">
        <v>44829</v>
      </c>
      <c r="G82" s="25">
        <v>9058</v>
      </c>
      <c r="H82" s="21">
        <f t="shared" si="0"/>
        <v>0</v>
      </c>
    </row>
    <row r="83" spans="1:8" x14ac:dyDescent="0.25">
      <c r="A83" s="26">
        <v>44824</v>
      </c>
      <c r="B83" s="15">
        <f t="shared" si="2"/>
        <v>564</v>
      </c>
      <c r="C83" s="29"/>
      <c r="D83" s="27" t="s">
        <v>20</v>
      </c>
      <c r="E83" s="23">
        <v>5882</v>
      </c>
      <c r="F83" s="64">
        <v>44825</v>
      </c>
      <c r="G83" s="25">
        <v>5882</v>
      </c>
      <c r="H83" s="21">
        <f t="shared" si="0"/>
        <v>0</v>
      </c>
    </row>
    <row r="84" spans="1:8" ht="18.75" customHeight="1" x14ac:dyDescent="0.25">
      <c r="A84" s="26">
        <v>44824</v>
      </c>
      <c r="B84" s="15">
        <f t="shared" si="2"/>
        <v>565</v>
      </c>
      <c r="C84" s="29"/>
      <c r="D84" s="27" t="s">
        <v>8</v>
      </c>
      <c r="E84" s="23">
        <v>250</v>
      </c>
      <c r="F84" s="24">
        <v>44827</v>
      </c>
      <c r="G84" s="25">
        <v>250</v>
      </c>
      <c r="H84" s="21">
        <f t="shared" si="0"/>
        <v>0</v>
      </c>
    </row>
    <row r="85" spans="1:8" ht="18.75" customHeight="1" x14ac:dyDescent="0.25">
      <c r="A85" s="26">
        <v>44825</v>
      </c>
      <c r="B85" s="15">
        <f t="shared" si="2"/>
        <v>566</v>
      </c>
      <c r="C85" s="29"/>
      <c r="D85" s="27" t="s">
        <v>19</v>
      </c>
      <c r="E85" s="23">
        <v>2218</v>
      </c>
      <c r="F85" s="24">
        <v>44826</v>
      </c>
      <c r="G85" s="25">
        <v>2218</v>
      </c>
      <c r="H85" s="21">
        <f t="shared" si="0"/>
        <v>0</v>
      </c>
    </row>
    <row r="86" spans="1:8" ht="18.75" customHeight="1" x14ac:dyDescent="0.25">
      <c r="A86" s="26">
        <v>44825</v>
      </c>
      <c r="B86" s="15">
        <f t="shared" si="2"/>
        <v>567</v>
      </c>
      <c r="C86" s="29"/>
      <c r="D86" s="27" t="s">
        <v>9</v>
      </c>
      <c r="E86" s="23">
        <v>12549</v>
      </c>
      <c r="F86" s="24">
        <v>44829</v>
      </c>
      <c r="G86" s="25">
        <v>12549</v>
      </c>
      <c r="H86" s="21">
        <f t="shared" si="0"/>
        <v>0</v>
      </c>
    </row>
    <row r="87" spans="1:8" ht="18.75" customHeight="1" x14ac:dyDescent="0.25">
      <c r="A87" s="26">
        <v>44825</v>
      </c>
      <c r="B87" s="15">
        <f t="shared" si="2"/>
        <v>568</v>
      </c>
      <c r="C87" s="29"/>
      <c r="D87" s="27" t="s">
        <v>17</v>
      </c>
      <c r="E87" s="23">
        <v>1691</v>
      </c>
      <c r="F87" s="24">
        <v>44827</v>
      </c>
      <c r="G87" s="25">
        <v>1691</v>
      </c>
      <c r="H87" s="21">
        <f t="shared" si="0"/>
        <v>0</v>
      </c>
    </row>
    <row r="88" spans="1:8" ht="18.75" customHeight="1" x14ac:dyDescent="0.25">
      <c r="A88" s="26">
        <v>44825</v>
      </c>
      <c r="B88" s="15">
        <f t="shared" si="2"/>
        <v>569</v>
      </c>
      <c r="C88" s="29"/>
      <c r="D88" s="27" t="s">
        <v>20</v>
      </c>
      <c r="E88" s="23">
        <v>6779</v>
      </c>
      <c r="F88" s="24">
        <v>44826</v>
      </c>
      <c r="G88" s="25">
        <v>6779</v>
      </c>
      <c r="H88" s="21">
        <f t="shared" si="0"/>
        <v>0</v>
      </c>
    </row>
    <row r="89" spans="1:8" ht="18.75" customHeight="1" x14ac:dyDescent="0.25">
      <c r="A89" s="26">
        <v>44826</v>
      </c>
      <c r="B89" s="15">
        <f t="shared" si="2"/>
        <v>570</v>
      </c>
      <c r="C89" s="29"/>
      <c r="D89" s="27" t="s">
        <v>22</v>
      </c>
      <c r="E89" s="23">
        <v>6861</v>
      </c>
      <c r="F89" s="24">
        <v>44827</v>
      </c>
      <c r="G89" s="25">
        <v>6861</v>
      </c>
      <c r="H89" s="21">
        <f t="shared" si="0"/>
        <v>0</v>
      </c>
    </row>
    <row r="90" spans="1:8" ht="18.75" customHeight="1" x14ac:dyDescent="0.25">
      <c r="A90" s="26">
        <v>44826</v>
      </c>
      <c r="B90" s="15">
        <f t="shared" si="2"/>
        <v>571</v>
      </c>
      <c r="C90" s="29"/>
      <c r="D90" s="27" t="s">
        <v>20</v>
      </c>
      <c r="E90" s="23">
        <v>4614</v>
      </c>
      <c r="F90" s="24">
        <v>44827</v>
      </c>
      <c r="G90" s="25">
        <v>4614</v>
      </c>
      <c r="H90" s="21">
        <f t="shared" si="0"/>
        <v>0</v>
      </c>
    </row>
    <row r="91" spans="1:8" ht="31.5" x14ac:dyDescent="0.25">
      <c r="A91" s="26">
        <v>44827</v>
      </c>
      <c r="B91" s="15">
        <f t="shared" si="2"/>
        <v>572</v>
      </c>
      <c r="C91" s="29"/>
      <c r="D91" s="27" t="s">
        <v>19</v>
      </c>
      <c r="E91" s="23">
        <v>2351</v>
      </c>
      <c r="F91" s="64" t="s">
        <v>83</v>
      </c>
      <c r="G91" s="25">
        <f>1001+1350</f>
        <v>2351</v>
      </c>
      <c r="H91" s="21">
        <f t="shared" si="0"/>
        <v>0</v>
      </c>
    </row>
    <row r="92" spans="1:8" ht="18.75" customHeight="1" x14ac:dyDescent="0.25">
      <c r="A92" s="26">
        <v>44827</v>
      </c>
      <c r="B92" s="15">
        <f t="shared" si="2"/>
        <v>573</v>
      </c>
      <c r="C92" s="29"/>
      <c r="D92" s="27" t="s">
        <v>17</v>
      </c>
      <c r="E92" s="23">
        <v>750</v>
      </c>
      <c r="F92" s="24">
        <v>44830</v>
      </c>
      <c r="G92" s="25">
        <v>750</v>
      </c>
      <c r="H92" s="21">
        <f t="shared" si="0"/>
        <v>0</v>
      </c>
    </row>
    <row r="93" spans="1:8" ht="31.5" x14ac:dyDescent="0.25">
      <c r="A93" s="26">
        <v>44827</v>
      </c>
      <c r="B93" s="15">
        <f t="shared" si="2"/>
        <v>574</v>
      </c>
      <c r="C93" s="29"/>
      <c r="D93" s="27" t="s">
        <v>16</v>
      </c>
      <c r="E93" s="23">
        <v>18330</v>
      </c>
      <c r="F93" s="64" t="s">
        <v>86</v>
      </c>
      <c r="G93" s="25">
        <f>12942+5388</f>
        <v>18330</v>
      </c>
      <c r="H93" s="21">
        <f t="shared" si="0"/>
        <v>0</v>
      </c>
    </row>
    <row r="94" spans="1:8" ht="18.75" customHeight="1" x14ac:dyDescent="0.25">
      <c r="A94" s="26">
        <v>44827</v>
      </c>
      <c r="B94" s="15">
        <f t="shared" si="2"/>
        <v>575</v>
      </c>
      <c r="C94" s="29"/>
      <c r="D94" s="27" t="s">
        <v>20</v>
      </c>
      <c r="E94" s="23">
        <v>6950</v>
      </c>
      <c r="F94" s="24">
        <v>44828</v>
      </c>
      <c r="G94" s="25">
        <v>6950</v>
      </c>
      <c r="H94" s="21">
        <f t="shared" si="0"/>
        <v>0</v>
      </c>
    </row>
    <row r="95" spans="1:8" ht="18.75" customHeight="1" x14ac:dyDescent="0.25">
      <c r="A95" s="26">
        <v>44827</v>
      </c>
      <c r="B95" s="15">
        <f t="shared" si="2"/>
        <v>576</v>
      </c>
      <c r="C95" s="29"/>
      <c r="D95" s="27" t="s">
        <v>28</v>
      </c>
      <c r="E95" s="23">
        <v>6631</v>
      </c>
      <c r="F95" s="24">
        <v>44830</v>
      </c>
      <c r="G95" s="25">
        <v>6631</v>
      </c>
      <c r="H95" s="21">
        <f t="shared" si="0"/>
        <v>0</v>
      </c>
    </row>
    <row r="96" spans="1:8" ht="18.75" customHeight="1" x14ac:dyDescent="0.25">
      <c r="A96" s="26">
        <v>44827</v>
      </c>
      <c r="B96" s="15">
        <f t="shared" si="2"/>
        <v>577</v>
      </c>
      <c r="C96" s="29"/>
      <c r="D96" s="27" t="s">
        <v>35</v>
      </c>
      <c r="E96" s="23">
        <v>3015</v>
      </c>
      <c r="F96" s="24">
        <v>44828</v>
      </c>
      <c r="G96" s="25">
        <v>3015</v>
      </c>
      <c r="H96" s="21">
        <f t="shared" si="0"/>
        <v>0</v>
      </c>
    </row>
    <row r="97" spans="1:8" ht="31.5" x14ac:dyDescent="0.25">
      <c r="A97" s="26">
        <v>44828</v>
      </c>
      <c r="B97" s="15">
        <f t="shared" si="2"/>
        <v>578</v>
      </c>
      <c r="C97" s="29"/>
      <c r="D97" s="27" t="s">
        <v>19</v>
      </c>
      <c r="E97" s="23">
        <v>3549</v>
      </c>
      <c r="F97" s="64" t="s">
        <v>84</v>
      </c>
      <c r="G97" s="25">
        <f>2500+1049</f>
        <v>3549</v>
      </c>
      <c r="H97" s="21">
        <f t="shared" si="0"/>
        <v>0</v>
      </c>
    </row>
    <row r="98" spans="1:8" ht="47.25" x14ac:dyDescent="0.25">
      <c r="A98" s="26">
        <v>44828</v>
      </c>
      <c r="B98" s="15">
        <f t="shared" si="2"/>
        <v>579</v>
      </c>
      <c r="C98" s="29"/>
      <c r="D98" s="27" t="s">
        <v>9</v>
      </c>
      <c r="E98" s="23">
        <v>14756</v>
      </c>
      <c r="F98" s="64" t="s">
        <v>87</v>
      </c>
      <c r="G98" s="25">
        <f>2663+4400+7693</f>
        <v>14756</v>
      </c>
      <c r="H98" s="21">
        <f t="shared" si="0"/>
        <v>0</v>
      </c>
    </row>
    <row r="99" spans="1:8" ht="18.75" customHeight="1" x14ac:dyDescent="0.25">
      <c r="A99" s="26">
        <v>44828</v>
      </c>
      <c r="B99" s="15">
        <f t="shared" si="2"/>
        <v>580</v>
      </c>
      <c r="C99" s="29"/>
      <c r="D99" s="27" t="s">
        <v>20</v>
      </c>
      <c r="E99" s="23">
        <v>5564</v>
      </c>
      <c r="F99" s="24">
        <v>44829</v>
      </c>
      <c r="G99" s="25">
        <v>5564</v>
      </c>
      <c r="H99" s="21">
        <f t="shared" si="0"/>
        <v>0</v>
      </c>
    </row>
    <row r="100" spans="1:8" ht="18.75" customHeight="1" x14ac:dyDescent="0.25">
      <c r="A100" s="26">
        <v>44828</v>
      </c>
      <c r="B100" s="15">
        <f t="shared" si="2"/>
        <v>581</v>
      </c>
      <c r="C100" s="29"/>
      <c r="D100" s="27" t="s">
        <v>35</v>
      </c>
      <c r="E100" s="23">
        <v>2112</v>
      </c>
      <c r="F100" s="24">
        <v>44829</v>
      </c>
      <c r="G100" s="25">
        <v>2112</v>
      </c>
      <c r="H100" s="21">
        <f t="shared" si="0"/>
        <v>0</v>
      </c>
    </row>
    <row r="101" spans="1:8" ht="18.75" customHeight="1" x14ac:dyDescent="0.25">
      <c r="A101" s="26">
        <v>44828</v>
      </c>
      <c r="B101" s="15">
        <f t="shared" si="2"/>
        <v>582</v>
      </c>
      <c r="C101" s="29"/>
      <c r="D101" s="27" t="s">
        <v>82</v>
      </c>
      <c r="E101" s="23">
        <v>15413</v>
      </c>
      <c r="F101" s="24">
        <v>44829</v>
      </c>
      <c r="G101" s="25">
        <v>15413</v>
      </c>
      <c r="H101" s="21">
        <f t="shared" si="0"/>
        <v>0</v>
      </c>
    </row>
    <row r="102" spans="1:8" ht="18.75" customHeight="1" x14ac:dyDescent="0.25">
      <c r="A102" s="26">
        <v>44829</v>
      </c>
      <c r="B102" s="15">
        <f t="shared" si="2"/>
        <v>583</v>
      </c>
      <c r="C102" s="29"/>
      <c r="D102" s="27" t="s">
        <v>19</v>
      </c>
      <c r="E102" s="23">
        <v>4404</v>
      </c>
      <c r="F102" s="24">
        <v>44830</v>
      </c>
      <c r="G102" s="25">
        <v>4404</v>
      </c>
      <c r="H102" s="21">
        <f t="shared" si="0"/>
        <v>0</v>
      </c>
    </row>
    <row r="103" spans="1:8" ht="18.75" customHeight="1" x14ac:dyDescent="0.25">
      <c r="A103" s="26">
        <v>44829</v>
      </c>
      <c r="B103" s="15">
        <f t="shared" si="2"/>
        <v>584</v>
      </c>
      <c r="C103" s="29"/>
      <c r="D103" s="27" t="s">
        <v>20</v>
      </c>
      <c r="E103" s="23">
        <v>7148</v>
      </c>
      <c r="F103" s="24">
        <v>44830</v>
      </c>
      <c r="G103" s="25">
        <v>7148</v>
      </c>
      <c r="H103" s="21">
        <f t="shared" si="0"/>
        <v>0</v>
      </c>
    </row>
    <row r="104" spans="1:8" ht="31.5" x14ac:dyDescent="0.25">
      <c r="A104" s="26">
        <v>44830</v>
      </c>
      <c r="B104" s="15">
        <f t="shared" si="2"/>
        <v>585</v>
      </c>
      <c r="C104" s="29"/>
      <c r="D104" s="27" t="s">
        <v>19</v>
      </c>
      <c r="E104" s="23">
        <v>3304</v>
      </c>
      <c r="F104" s="64" t="s">
        <v>85</v>
      </c>
      <c r="G104" s="25">
        <f>2900+404</f>
        <v>3304</v>
      </c>
      <c r="H104" s="21">
        <f t="shared" si="0"/>
        <v>0</v>
      </c>
    </row>
    <row r="105" spans="1:8" ht="18.75" customHeight="1" x14ac:dyDescent="0.25">
      <c r="A105" s="26">
        <v>44830</v>
      </c>
      <c r="B105" s="15">
        <f t="shared" si="2"/>
        <v>586</v>
      </c>
      <c r="C105" s="29"/>
      <c r="D105" s="27" t="s">
        <v>20</v>
      </c>
      <c r="E105" s="23">
        <v>6649</v>
      </c>
      <c r="F105" s="24">
        <v>44831</v>
      </c>
      <c r="G105" s="25">
        <v>6649</v>
      </c>
      <c r="H105" s="21">
        <f t="shared" si="0"/>
        <v>0</v>
      </c>
    </row>
    <row r="106" spans="1:8" ht="18.75" customHeight="1" x14ac:dyDescent="0.25">
      <c r="A106" s="26">
        <v>44830</v>
      </c>
      <c r="B106" s="15">
        <f t="shared" si="2"/>
        <v>587</v>
      </c>
      <c r="C106" s="29"/>
      <c r="D106" s="27" t="s">
        <v>22</v>
      </c>
      <c r="E106" s="23">
        <v>9700</v>
      </c>
      <c r="F106" s="24">
        <v>44831</v>
      </c>
      <c r="G106" s="25">
        <v>9700</v>
      </c>
      <c r="H106" s="21">
        <f t="shared" si="0"/>
        <v>0</v>
      </c>
    </row>
    <row r="107" spans="1:8" ht="18.75" customHeight="1" x14ac:dyDescent="0.25">
      <c r="A107" s="26">
        <v>44830</v>
      </c>
      <c r="B107" s="15">
        <f t="shared" si="2"/>
        <v>588</v>
      </c>
      <c r="C107" s="29"/>
      <c r="D107" s="27" t="s">
        <v>9</v>
      </c>
      <c r="E107" s="23">
        <v>4337</v>
      </c>
      <c r="F107" s="24">
        <v>44831</v>
      </c>
      <c r="G107" s="25">
        <v>4337</v>
      </c>
      <c r="H107" s="21">
        <f t="shared" si="0"/>
        <v>0</v>
      </c>
    </row>
    <row r="108" spans="1:8" ht="18.75" customHeight="1" x14ac:dyDescent="0.25">
      <c r="A108" s="26">
        <v>44831</v>
      </c>
      <c r="B108" s="15">
        <f t="shared" si="2"/>
        <v>589</v>
      </c>
      <c r="C108" s="29"/>
      <c r="D108" s="27" t="s">
        <v>19</v>
      </c>
      <c r="E108" s="23">
        <v>2806</v>
      </c>
      <c r="F108" s="24">
        <v>44832</v>
      </c>
      <c r="G108" s="25">
        <v>2806</v>
      </c>
      <c r="H108" s="21">
        <f t="shared" si="0"/>
        <v>0</v>
      </c>
    </row>
    <row r="109" spans="1:8" ht="18.75" customHeight="1" x14ac:dyDescent="0.25">
      <c r="A109" s="26">
        <v>44831</v>
      </c>
      <c r="B109" s="15">
        <f t="shared" si="2"/>
        <v>590</v>
      </c>
      <c r="C109" s="29"/>
      <c r="D109" s="27" t="s">
        <v>23</v>
      </c>
      <c r="E109" s="23">
        <v>12396</v>
      </c>
      <c r="F109" s="24">
        <v>44835</v>
      </c>
      <c r="G109" s="25">
        <v>6500</v>
      </c>
      <c r="H109" s="73">
        <f t="shared" si="0"/>
        <v>5896</v>
      </c>
    </row>
    <row r="110" spans="1:8" ht="18.75" customHeight="1" x14ac:dyDescent="0.25">
      <c r="A110" s="26">
        <v>44831</v>
      </c>
      <c r="B110" s="15">
        <f t="shared" si="2"/>
        <v>591</v>
      </c>
      <c r="C110" s="29"/>
      <c r="D110" s="27" t="s">
        <v>20</v>
      </c>
      <c r="E110" s="23">
        <v>5788</v>
      </c>
      <c r="F110" s="24">
        <v>44832</v>
      </c>
      <c r="G110" s="25">
        <v>5788</v>
      </c>
      <c r="H110" s="21">
        <f t="shared" si="0"/>
        <v>0</v>
      </c>
    </row>
    <row r="111" spans="1:8" ht="18.75" customHeight="1" x14ac:dyDescent="0.25">
      <c r="A111" s="26">
        <v>44831</v>
      </c>
      <c r="B111" s="15">
        <f t="shared" si="2"/>
        <v>592</v>
      </c>
      <c r="C111" s="29"/>
      <c r="D111" s="27" t="s">
        <v>82</v>
      </c>
      <c r="E111" s="23">
        <v>7646</v>
      </c>
      <c r="F111" s="24">
        <v>44832</v>
      </c>
      <c r="G111" s="25">
        <v>7646</v>
      </c>
      <c r="H111" s="21">
        <f t="shared" si="0"/>
        <v>0</v>
      </c>
    </row>
    <row r="112" spans="1:8" ht="18.75" customHeight="1" x14ac:dyDescent="0.25">
      <c r="A112" s="26">
        <v>44831</v>
      </c>
      <c r="B112" s="15">
        <f t="shared" si="2"/>
        <v>593</v>
      </c>
      <c r="C112" s="29"/>
      <c r="D112" s="27" t="s">
        <v>28</v>
      </c>
      <c r="E112" s="23">
        <v>4037</v>
      </c>
      <c r="F112" s="24">
        <v>44833</v>
      </c>
      <c r="G112" s="25">
        <v>4037</v>
      </c>
      <c r="H112" s="21">
        <f t="shared" si="0"/>
        <v>0</v>
      </c>
    </row>
    <row r="113" spans="1:8" ht="18.75" customHeight="1" x14ac:dyDescent="0.25">
      <c r="A113" s="26">
        <v>44831</v>
      </c>
      <c r="B113" s="15">
        <f t="shared" si="2"/>
        <v>594</v>
      </c>
      <c r="C113" s="29"/>
      <c r="D113" s="27" t="s">
        <v>35</v>
      </c>
      <c r="E113" s="23">
        <v>612</v>
      </c>
      <c r="F113" s="24">
        <v>44832</v>
      </c>
      <c r="G113" s="25">
        <v>612</v>
      </c>
      <c r="H113" s="21">
        <f t="shared" si="0"/>
        <v>0</v>
      </c>
    </row>
    <row r="114" spans="1:8" ht="18.75" customHeight="1" x14ac:dyDescent="0.25">
      <c r="A114" s="26">
        <v>44832</v>
      </c>
      <c r="B114" s="15">
        <f t="shared" si="2"/>
        <v>595</v>
      </c>
      <c r="C114" s="29"/>
      <c r="D114" s="27" t="s">
        <v>19</v>
      </c>
      <c r="E114" s="23">
        <v>2453</v>
      </c>
      <c r="F114" s="24">
        <v>44833</v>
      </c>
      <c r="G114" s="25">
        <v>2453</v>
      </c>
      <c r="H114" s="21">
        <f t="shared" si="0"/>
        <v>0</v>
      </c>
    </row>
    <row r="115" spans="1:8" ht="18.75" customHeight="1" x14ac:dyDescent="0.25">
      <c r="A115" s="26">
        <v>44832</v>
      </c>
      <c r="B115" s="15">
        <f t="shared" si="2"/>
        <v>596</v>
      </c>
      <c r="C115" s="29"/>
      <c r="D115" s="27" t="s">
        <v>24</v>
      </c>
      <c r="E115" s="23">
        <v>5794</v>
      </c>
      <c r="F115" s="24">
        <v>44832</v>
      </c>
      <c r="G115" s="25">
        <v>5794</v>
      </c>
      <c r="H115" s="21">
        <f t="shared" si="0"/>
        <v>0</v>
      </c>
    </row>
    <row r="116" spans="1:8" ht="18.75" customHeight="1" x14ac:dyDescent="0.25">
      <c r="A116" s="26">
        <v>44832</v>
      </c>
      <c r="B116" s="15">
        <f t="shared" si="2"/>
        <v>597</v>
      </c>
      <c r="C116" s="29"/>
      <c r="D116" s="27" t="s">
        <v>20</v>
      </c>
      <c r="E116" s="23">
        <v>5871</v>
      </c>
      <c r="F116" s="24">
        <v>44833</v>
      </c>
      <c r="G116" s="25">
        <v>5871</v>
      </c>
      <c r="H116" s="21">
        <f t="shared" si="0"/>
        <v>0</v>
      </c>
    </row>
    <row r="117" spans="1:8" ht="18.75" customHeight="1" x14ac:dyDescent="0.25">
      <c r="A117" s="26">
        <v>44833</v>
      </c>
      <c r="B117" s="15">
        <f t="shared" si="2"/>
        <v>598</v>
      </c>
      <c r="C117" s="29"/>
      <c r="D117" s="27" t="s">
        <v>19</v>
      </c>
      <c r="E117" s="23">
        <v>4338</v>
      </c>
      <c r="F117" s="24">
        <v>44834</v>
      </c>
      <c r="G117" s="25">
        <v>4338</v>
      </c>
      <c r="H117" s="21">
        <f t="shared" si="0"/>
        <v>0</v>
      </c>
    </row>
    <row r="118" spans="1:8" ht="18.75" customHeight="1" x14ac:dyDescent="0.25">
      <c r="A118" s="26">
        <v>44833</v>
      </c>
      <c r="B118" s="15">
        <f t="shared" si="2"/>
        <v>599</v>
      </c>
      <c r="C118" s="29"/>
      <c r="D118" s="27" t="s">
        <v>22</v>
      </c>
      <c r="E118" s="23">
        <v>6606</v>
      </c>
      <c r="F118" s="24">
        <v>44834</v>
      </c>
      <c r="G118" s="25">
        <v>6606</v>
      </c>
      <c r="H118" s="21">
        <f t="shared" si="0"/>
        <v>0</v>
      </c>
    </row>
    <row r="119" spans="1:8" ht="18.75" customHeight="1" x14ac:dyDescent="0.25">
      <c r="A119" s="26">
        <v>44833</v>
      </c>
      <c r="B119" s="15">
        <f t="shared" si="2"/>
        <v>600</v>
      </c>
      <c r="C119" s="29"/>
      <c r="D119" s="27" t="s">
        <v>8</v>
      </c>
      <c r="E119" s="23">
        <v>307</v>
      </c>
      <c r="F119" s="24">
        <v>44834</v>
      </c>
      <c r="G119" s="25">
        <v>307</v>
      </c>
      <c r="H119" s="21">
        <f t="shared" si="0"/>
        <v>0</v>
      </c>
    </row>
    <row r="120" spans="1:8" ht="31.5" x14ac:dyDescent="0.25">
      <c r="A120" s="26">
        <v>44833</v>
      </c>
      <c r="B120" s="15">
        <f t="shared" si="2"/>
        <v>601</v>
      </c>
      <c r="C120" s="29"/>
      <c r="D120" s="27" t="s">
        <v>35</v>
      </c>
      <c r="E120" s="23">
        <v>7960</v>
      </c>
      <c r="F120" s="64" t="s">
        <v>88</v>
      </c>
      <c r="G120" s="25">
        <f>7000+960</f>
        <v>7960</v>
      </c>
      <c r="H120" s="21">
        <f t="shared" si="0"/>
        <v>0</v>
      </c>
    </row>
    <row r="121" spans="1:8" ht="18.75" customHeight="1" x14ac:dyDescent="0.25">
      <c r="A121" s="26">
        <v>44833</v>
      </c>
      <c r="B121" s="15">
        <f t="shared" si="2"/>
        <v>602</v>
      </c>
      <c r="C121" s="29"/>
      <c r="D121" s="27" t="s">
        <v>20</v>
      </c>
      <c r="E121" s="23">
        <v>5694</v>
      </c>
      <c r="F121" s="24">
        <v>44834</v>
      </c>
      <c r="G121" s="25">
        <v>5694</v>
      </c>
      <c r="H121" s="21">
        <f t="shared" si="0"/>
        <v>0</v>
      </c>
    </row>
    <row r="122" spans="1:8" ht="18.75" customHeight="1" x14ac:dyDescent="0.25">
      <c r="A122" s="26">
        <v>44834</v>
      </c>
      <c r="B122" s="15">
        <f t="shared" si="2"/>
        <v>603</v>
      </c>
      <c r="C122" s="29"/>
      <c r="D122" s="27" t="s">
        <v>19</v>
      </c>
      <c r="E122" s="23">
        <v>3051</v>
      </c>
      <c r="F122" s="24" t="s">
        <v>89</v>
      </c>
      <c r="G122" s="25">
        <f>1800+1251</f>
        <v>3051</v>
      </c>
      <c r="H122" s="21">
        <f t="shared" si="0"/>
        <v>0</v>
      </c>
    </row>
    <row r="123" spans="1:8" ht="18.75" customHeight="1" x14ac:dyDescent="0.25">
      <c r="A123" s="26">
        <v>44834</v>
      </c>
      <c r="B123" s="15">
        <f t="shared" si="2"/>
        <v>604</v>
      </c>
      <c r="C123" s="29"/>
      <c r="D123" s="27" t="s">
        <v>20</v>
      </c>
      <c r="E123" s="23">
        <v>8254</v>
      </c>
      <c r="F123" s="24">
        <v>44835</v>
      </c>
      <c r="G123" s="25">
        <v>8254</v>
      </c>
      <c r="H123" s="21">
        <f t="shared" si="0"/>
        <v>0</v>
      </c>
    </row>
    <row r="124" spans="1:8" ht="18.75" customHeight="1" x14ac:dyDescent="0.25">
      <c r="A124" s="26">
        <v>44834</v>
      </c>
      <c r="B124" s="15">
        <f t="shared" si="2"/>
        <v>605</v>
      </c>
      <c r="C124" s="29"/>
      <c r="D124" s="27" t="s">
        <v>35</v>
      </c>
      <c r="E124" s="23">
        <v>4207</v>
      </c>
      <c r="F124" s="24">
        <v>44836</v>
      </c>
      <c r="G124" s="25">
        <v>4207</v>
      </c>
      <c r="H124" s="21">
        <f t="shared" si="0"/>
        <v>0</v>
      </c>
    </row>
    <row r="125" spans="1:8" ht="18.75" customHeight="1" x14ac:dyDescent="0.25">
      <c r="A125" s="26">
        <v>44834</v>
      </c>
      <c r="B125" s="15">
        <f t="shared" si="2"/>
        <v>606</v>
      </c>
      <c r="C125" s="29"/>
      <c r="D125" s="27" t="s">
        <v>16</v>
      </c>
      <c r="E125" s="23">
        <v>20060</v>
      </c>
      <c r="F125" s="24">
        <v>44836</v>
      </c>
      <c r="G125" s="25">
        <v>20060</v>
      </c>
      <c r="H125" s="21">
        <f t="shared" si="0"/>
        <v>0</v>
      </c>
    </row>
    <row r="126" spans="1:8" ht="18.75" customHeight="1" x14ac:dyDescent="0.25">
      <c r="A126" s="26">
        <v>44834</v>
      </c>
      <c r="B126" s="15">
        <f t="shared" si="2"/>
        <v>607</v>
      </c>
      <c r="C126" s="29"/>
      <c r="D126" s="27" t="s">
        <v>28</v>
      </c>
      <c r="E126" s="23">
        <v>4091</v>
      </c>
      <c r="F126" s="24">
        <v>44836</v>
      </c>
      <c r="G126" s="25">
        <v>4091</v>
      </c>
      <c r="H126" s="21">
        <f t="shared" si="0"/>
        <v>0</v>
      </c>
    </row>
    <row r="127" spans="1:8" ht="18.75" customHeight="1" x14ac:dyDescent="0.25">
      <c r="A127" s="26">
        <v>44834</v>
      </c>
      <c r="B127" s="15">
        <f t="shared" si="2"/>
        <v>608</v>
      </c>
      <c r="C127" s="29"/>
      <c r="D127" s="27" t="s">
        <v>19</v>
      </c>
      <c r="E127" s="23">
        <v>3805</v>
      </c>
      <c r="F127" s="24">
        <v>44836</v>
      </c>
      <c r="G127" s="25">
        <f>1300</f>
        <v>1300</v>
      </c>
      <c r="H127" s="73">
        <f t="shared" si="0"/>
        <v>2505</v>
      </c>
    </row>
    <row r="128" spans="1:8" ht="18.75" customHeight="1" x14ac:dyDescent="0.25">
      <c r="A128" s="26">
        <v>44835</v>
      </c>
      <c r="B128" s="15">
        <f t="shared" si="2"/>
        <v>609</v>
      </c>
      <c r="C128" s="29"/>
      <c r="D128" s="27" t="s">
        <v>20</v>
      </c>
      <c r="E128" s="23">
        <v>7310</v>
      </c>
      <c r="F128" s="24">
        <v>44836</v>
      </c>
      <c r="G128" s="25">
        <v>7310</v>
      </c>
      <c r="H128" s="21">
        <f t="shared" si="0"/>
        <v>0</v>
      </c>
    </row>
    <row r="129" spans="1:9" ht="18.75" customHeight="1" x14ac:dyDescent="0.25">
      <c r="A129" s="26">
        <v>44836</v>
      </c>
      <c r="B129" s="15">
        <f t="shared" si="2"/>
        <v>610</v>
      </c>
      <c r="C129" s="29"/>
      <c r="D129" s="27" t="s">
        <v>19</v>
      </c>
      <c r="E129" s="23">
        <v>3173</v>
      </c>
      <c r="F129" s="24"/>
      <c r="G129" s="25"/>
      <c r="H129" s="21">
        <f t="shared" si="0"/>
        <v>3173</v>
      </c>
    </row>
    <row r="130" spans="1:9" ht="18.75" customHeight="1" x14ac:dyDescent="0.25">
      <c r="A130" s="26">
        <v>44836</v>
      </c>
      <c r="B130" s="15">
        <f t="shared" si="2"/>
        <v>611</v>
      </c>
      <c r="C130" s="29"/>
      <c r="D130" s="27" t="s">
        <v>28</v>
      </c>
      <c r="E130" s="23">
        <v>10645</v>
      </c>
      <c r="F130" s="24"/>
      <c r="G130" s="25"/>
      <c r="H130" s="21">
        <f t="shared" si="0"/>
        <v>10645</v>
      </c>
    </row>
    <row r="131" spans="1:9" ht="18.75" customHeight="1" x14ac:dyDescent="0.25">
      <c r="A131" s="26">
        <v>44836</v>
      </c>
      <c r="B131" s="15">
        <f t="shared" si="2"/>
        <v>612</v>
      </c>
      <c r="C131" s="29"/>
      <c r="D131" s="27" t="s">
        <v>16</v>
      </c>
      <c r="E131" s="23">
        <v>20060</v>
      </c>
      <c r="F131" s="24"/>
      <c r="G131" s="25"/>
      <c r="H131" s="21">
        <f t="shared" si="0"/>
        <v>20060</v>
      </c>
    </row>
    <row r="132" spans="1:9" ht="18.75" customHeight="1" x14ac:dyDescent="0.25">
      <c r="A132" s="26">
        <v>44836</v>
      </c>
      <c r="B132" s="15">
        <f t="shared" si="2"/>
        <v>613</v>
      </c>
      <c r="C132" s="29"/>
      <c r="D132" s="27" t="s">
        <v>17</v>
      </c>
      <c r="E132" s="23">
        <v>750</v>
      </c>
      <c r="F132" s="24"/>
      <c r="G132" s="25"/>
      <c r="H132" s="21">
        <f t="shared" si="0"/>
        <v>750</v>
      </c>
    </row>
    <row r="133" spans="1:9" ht="18.75" customHeight="1" x14ac:dyDescent="0.25">
      <c r="A133" s="26">
        <v>44836</v>
      </c>
      <c r="B133" s="15">
        <f t="shared" si="2"/>
        <v>614</v>
      </c>
      <c r="C133" s="29"/>
      <c r="D133" s="27" t="s">
        <v>20</v>
      </c>
      <c r="E133" s="23">
        <v>7935</v>
      </c>
      <c r="F133" s="24"/>
      <c r="G133" s="25"/>
      <c r="H133" s="21">
        <f t="shared" si="0"/>
        <v>7935</v>
      </c>
    </row>
    <row r="134" spans="1:9" ht="18.75" customHeight="1" x14ac:dyDescent="0.25">
      <c r="A134" s="26">
        <v>44836</v>
      </c>
      <c r="B134" s="15">
        <f t="shared" ref="B134:B138" si="3">B133+1</f>
        <v>615</v>
      </c>
      <c r="C134" s="29"/>
      <c r="D134" s="27" t="s">
        <v>9</v>
      </c>
      <c r="E134" s="23">
        <v>13871</v>
      </c>
      <c r="F134" s="24"/>
      <c r="G134" s="25"/>
      <c r="H134" s="21">
        <f t="shared" si="0"/>
        <v>13871</v>
      </c>
    </row>
    <row r="135" spans="1:9" ht="18.75" customHeight="1" x14ac:dyDescent="0.25">
      <c r="A135" s="26"/>
      <c r="B135" s="15">
        <f t="shared" si="3"/>
        <v>616</v>
      </c>
      <c r="C135" s="29"/>
      <c r="D135" s="27"/>
      <c r="E135" s="23"/>
      <c r="F135" s="24"/>
      <c r="G135" s="25"/>
      <c r="H135" s="21">
        <f t="shared" si="0"/>
        <v>0</v>
      </c>
    </row>
    <row r="136" spans="1:9" ht="18.75" customHeight="1" x14ac:dyDescent="0.25">
      <c r="A136" s="26"/>
      <c r="B136" s="15">
        <f t="shared" si="3"/>
        <v>617</v>
      </c>
      <c r="C136" s="29"/>
      <c r="D136" s="27"/>
      <c r="E136" s="23"/>
      <c r="F136" s="24"/>
      <c r="G136" s="25"/>
      <c r="H136" s="21">
        <f t="shared" si="0"/>
        <v>0</v>
      </c>
    </row>
    <row r="137" spans="1:9" ht="18.75" customHeight="1" x14ac:dyDescent="0.25">
      <c r="A137" s="26"/>
      <c r="B137" s="15">
        <f t="shared" si="3"/>
        <v>618</v>
      </c>
      <c r="C137" s="29"/>
      <c r="D137" s="27"/>
      <c r="E137" s="23"/>
      <c r="F137" s="24"/>
      <c r="G137" s="25"/>
      <c r="H137" s="21">
        <f t="shared" si="0"/>
        <v>0</v>
      </c>
    </row>
    <row r="138" spans="1:9" ht="16.5" thickBot="1" x14ac:dyDescent="0.3">
      <c r="A138" s="35"/>
      <c r="B138" s="15">
        <f t="shared" si="3"/>
        <v>619</v>
      </c>
      <c r="C138" s="37"/>
      <c r="D138" s="38"/>
      <c r="E138" s="39">
        <v>0</v>
      </c>
      <c r="F138" s="40"/>
      <c r="G138" s="41"/>
      <c r="H138" s="21">
        <f t="shared" si="0"/>
        <v>0</v>
      </c>
      <c r="I138" s="2"/>
    </row>
    <row r="139" spans="1:9" ht="16.5" thickTop="1" x14ac:dyDescent="0.25">
      <c r="B139" s="43"/>
      <c r="C139" s="44"/>
      <c r="D139" s="2"/>
      <c r="E139" s="45">
        <f>SUM(E4:E138)</f>
        <v>854618</v>
      </c>
      <c r="F139" s="45"/>
      <c r="G139" s="45">
        <f>SUM(G4:G138)</f>
        <v>789783</v>
      </c>
      <c r="H139" s="46">
        <f>SUM(H4:H138)</f>
        <v>64835</v>
      </c>
      <c r="I139" s="2"/>
    </row>
    <row r="140" spans="1:9" x14ac:dyDescent="0.25">
      <c r="B140" s="43"/>
      <c r="C140" s="44"/>
      <c r="D140" s="2"/>
      <c r="E140" s="47"/>
      <c r="F140" s="48"/>
      <c r="G140" s="49"/>
      <c r="H140" s="50"/>
      <c r="I140" s="2"/>
    </row>
    <row r="141" spans="1:9" ht="31.5" x14ac:dyDescent="0.25">
      <c r="B141" s="43"/>
      <c r="C141" s="44"/>
      <c r="D141" s="2"/>
      <c r="E141" s="51" t="s">
        <v>10</v>
      </c>
      <c r="F141" s="48"/>
      <c r="G141" s="52" t="s">
        <v>11</v>
      </c>
      <c r="H141" s="50"/>
      <c r="I141" s="2"/>
    </row>
    <row r="142" spans="1:9" ht="16.5" thickBot="1" x14ac:dyDescent="0.3">
      <c r="B142" s="43"/>
      <c r="C142" s="44"/>
      <c r="D142" s="2"/>
      <c r="E142" s="51"/>
      <c r="F142" s="48"/>
      <c r="G142" s="52"/>
      <c r="H142" s="50"/>
      <c r="I142" s="2"/>
    </row>
    <row r="143" spans="1:9" ht="21.75" thickBot="1" x14ac:dyDescent="0.4">
      <c r="B143" s="43"/>
      <c r="C143" s="44"/>
      <c r="D143" s="2"/>
      <c r="E143" s="78">
        <f>E139-G139</f>
        <v>64835</v>
      </c>
      <c r="F143" s="79"/>
      <c r="G143" s="80"/>
      <c r="I143" s="2"/>
    </row>
    <row r="144" spans="1:9" x14ac:dyDescent="0.25">
      <c r="B144" s="43"/>
      <c r="C144" s="44"/>
      <c r="D144" s="2"/>
      <c r="E144" s="47"/>
      <c r="F144" s="48"/>
      <c r="G144" s="49"/>
      <c r="I144" s="2"/>
    </row>
    <row r="145" spans="1:9" ht="18.75" x14ac:dyDescent="0.3">
      <c r="B145" s="43"/>
      <c r="C145" s="44"/>
      <c r="D145" s="2"/>
      <c r="E145" s="81" t="s">
        <v>12</v>
      </c>
      <c r="F145" s="81"/>
      <c r="G145" s="81"/>
      <c r="I145" s="2"/>
    </row>
    <row r="146" spans="1:9" x14ac:dyDescent="0.25">
      <c r="B146" s="43"/>
      <c r="C146" s="44"/>
      <c r="D146" s="2"/>
      <c r="E146" s="47"/>
      <c r="F146" s="48"/>
      <c r="G146" s="49"/>
      <c r="I146" s="2"/>
    </row>
    <row r="147" spans="1:9" ht="18.75" x14ac:dyDescent="0.3">
      <c r="A147" s="26"/>
      <c r="B147" s="15"/>
      <c r="C147" s="29"/>
      <c r="D147" s="53"/>
      <c r="E147" s="54"/>
      <c r="F147" s="55"/>
      <c r="G147" s="54"/>
      <c r="I147" s="2"/>
    </row>
    <row r="148" spans="1:9" x14ac:dyDescent="0.25">
      <c r="B148" s="43"/>
      <c r="C148" s="44"/>
      <c r="D148" s="2"/>
      <c r="E148" s="47"/>
      <c r="F148" s="48"/>
      <c r="G148" s="49"/>
      <c r="I148" s="2"/>
    </row>
    <row r="149" spans="1:9" x14ac:dyDescent="0.25">
      <c r="B149" s="43"/>
      <c r="C149" s="44"/>
      <c r="D149" s="2"/>
      <c r="E149" s="47"/>
      <c r="F149" s="48"/>
      <c r="G149" s="49"/>
      <c r="I149" s="2"/>
    </row>
    <row r="150" spans="1:9" x14ac:dyDescent="0.25">
      <c r="B150" s="43"/>
      <c r="C150" s="44"/>
      <c r="D150" s="2"/>
      <c r="E150" s="47"/>
      <c r="F150" s="48"/>
      <c r="G150" s="49"/>
      <c r="I150" s="2"/>
    </row>
    <row r="151" spans="1:9" x14ac:dyDescent="0.25">
      <c r="B151" s="43"/>
      <c r="C151" s="44"/>
      <c r="D151" s="2"/>
      <c r="E151" s="47"/>
      <c r="F151" s="48"/>
      <c r="G151" s="49"/>
      <c r="I151" s="2"/>
    </row>
    <row r="152" spans="1:9" x14ac:dyDescent="0.25">
      <c r="B152" s="43"/>
      <c r="C152" s="44"/>
      <c r="D152" s="2"/>
      <c r="E152" s="47"/>
      <c r="F152" s="48"/>
      <c r="G152" s="49"/>
      <c r="I152" s="2"/>
    </row>
    <row r="153" spans="1:9" x14ac:dyDescent="0.25">
      <c r="B153" s="43"/>
      <c r="C153" s="44"/>
      <c r="D153" s="2"/>
      <c r="E153" s="47"/>
      <c r="F153" s="48"/>
      <c r="G153" s="49"/>
      <c r="I153" s="2"/>
    </row>
    <row r="154" spans="1:9" x14ac:dyDescent="0.25">
      <c r="B154" s="43"/>
      <c r="C154" s="44"/>
      <c r="D154" s="2"/>
      <c r="E154" s="47"/>
      <c r="F154" s="48"/>
      <c r="G154" s="49"/>
      <c r="I154" s="2"/>
    </row>
    <row r="155" spans="1:9" x14ac:dyDescent="0.25">
      <c r="B155" s="43"/>
      <c r="C155" s="44"/>
      <c r="D155" s="2"/>
      <c r="E155" s="47"/>
      <c r="F155" s="48"/>
      <c r="G155" s="49"/>
      <c r="I155" s="2"/>
    </row>
    <row r="156" spans="1:9" x14ac:dyDescent="0.25">
      <c r="B156" s="43"/>
      <c r="C156" s="44"/>
      <c r="D156" s="2"/>
      <c r="E156" s="47"/>
      <c r="F156" s="48"/>
      <c r="G156" s="49"/>
      <c r="I156" s="2"/>
    </row>
  </sheetData>
  <mergeCells count="4">
    <mergeCell ref="B1:G1"/>
    <mergeCell ref="B2:F2"/>
    <mergeCell ref="E143:G143"/>
    <mergeCell ref="E145:G1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REMISIONES  SEPTIEMBRE 2022    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2022-10-18T18:24:30Z</dcterms:modified>
</cp:coreProperties>
</file>