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0" l="1"/>
  <c r="I24" i="10" l="1"/>
  <c r="N70" i="10" l="1"/>
  <c r="J70" i="10"/>
  <c r="N67" i="10" l="1"/>
  <c r="J67" i="10"/>
  <c r="N54" i="10" l="1"/>
  <c r="N55" i="10"/>
  <c r="J54" i="10"/>
  <c r="J55" i="10"/>
  <c r="F54" i="10"/>
  <c r="F83" i="9"/>
  <c r="N66" i="10"/>
  <c r="N68" i="10"/>
  <c r="N69" i="10"/>
  <c r="J66" i="10"/>
  <c r="J68" i="10"/>
  <c r="J69" i="10"/>
  <c r="J71" i="10"/>
  <c r="I57" i="10"/>
  <c r="N57" i="10" s="1"/>
  <c r="N58" i="10"/>
  <c r="J58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5" i="11" l="1"/>
  <c r="S255" i="11"/>
  <c r="Q255" i="11"/>
  <c r="L255" i="11"/>
  <c r="N254" i="11"/>
  <c r="N253" i="11"/>
  <c r="N252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1" i="11"/>
  <c r="N251" i="11" s="1"/>
  <c r="N71" i="10"/>
  <c r="N72" i="10"/>
  <c r="J72" i="10"/>
  <c r="J73" i="10"/>
  <c r="I8" i="10"/>
  <c r="N255" i="11" l="1"/>
  <c r="N258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9" i="10"/>
  <c r="S259" i="10"/>
  <c r="Q259" i="10"/>
  <c r="L259" i="10"/>
  <c r="N258" i="10"/>
  <c r="N257" i="10"/>
  <c r="N256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5" i="10"/>
  <c r="N255" i="10" s="1"/>
  <c r="N4" i="10"/>
  <c r="J4" i="10"/>
  <c r="J5" i="10" l="1"/>
  <c r="J6" i="10"/>
  <c r="J20" i="10"/>
  <c r="N5" i="10"/>
  <c r="N259" i="10" s="1"/>
  <c r="N262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<sst xmlns="http://schemas.openxmlformats.org/spreadsheetml/2006/main" count="2930" uniqueCount="948">
  <si>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</si>
  <si>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</si>
  <si>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</si>
  <si>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</si>
  <si>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</si>
  <si>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</si>
  <si>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</si>
  <si>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</si>
  <si>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</si>
  <si>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</si>
  <si>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</si>
  <si>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</si>
  <si>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</si>
  <si>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</si>
  <si>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</si>
  <si>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</si>
  <si>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</si>
  <si>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</si>
  <si>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</si>
  <si>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</si>
  <si>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</si>
  <si>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</si>
  <si>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</si>
  <si>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</si>
  <si>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</si>
  <si>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</si>
  <si>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</si>
  <si>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</si>
  <si>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</si>
  <si>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</si>
  <si>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</si>
  <si>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</si>
  <si>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</si>
  <si>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</si>
  <si>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</si>
  <si>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</si>
  <si>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</si>
  <si>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</si>
  <si>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</si>
  <si>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</si>
  <si>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</si>
  <si>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</si>
  <si>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</si>
  <si>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</si>
  <si>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</si>
  <si>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</si>
  <si>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</si>
  <si>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</si>
  <si>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</si>
  <si>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</si>
  <si>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</si>
  <si>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</si>
  <si>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</si>
  <si>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</si>
  <si>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</si>
  <si>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</si>
  <si>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</si>
  <si>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</si>
  <si>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</si>
  <si>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</si>
  <si>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</si>
  <si>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</si>
  <si>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</si>
  <si>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</si>
  <si>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</si>
  <si>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</si>
  <si>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</si>
  <si>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</si>
  <si>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</si>
  <si>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</si>
  <si>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</si>
  <si>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</si>
  <si>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</si>
  <si>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</si>
  <si>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</si>
  <si>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</si>
  <si>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</si>
  <si>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</si>
  <si>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</si>
  <si>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</si>
  <si>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</si>
  <si>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</si>
  <si>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</si>
  <si>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</si>
  <si>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</si>
  <si>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</si>
  <si>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</si>
  <si>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</si>
  <si>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</si>
  <si>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</si>
  <si>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</si>
  <si>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</si>
  <si>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</si>
  <si>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</si>
  <si>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</si>
  <si>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</si>
  <si>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</si>
  <si>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</si>
  <si>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</si>
  <si>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</si>
  <si>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</si>
  <si>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</si>
  <si>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</si>
  <si>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</si>
  <si>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</si>
  <si>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</si>
  <si>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</si>
  <si>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</si>
  <si>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</si>
  <si>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</si>
  <si>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</si>
  <si>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</si>
  <si>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</si>
  <si>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</si>
  <si>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</si>
  <si>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</si>
  <si>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</si>
  <si>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</si>
  <si>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</si>
  <si>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</si>
  <si>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</si>
  <si>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</si>
  <si>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</si>
  <si>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</si>
  <si>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</si>
  <si>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</si>
  <si>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</si>
  <si>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</si>
  <si>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</si>
  <si>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</si>
  <si>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</si>
  <si>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</si>
  <si>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</si>
  <si>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</si>
  <si>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</si>
  <si>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</si>
  <si>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</si>
  <si>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</si>
  <si>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</si>
  <si>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</si>
  <si>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</si>
  <si>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</si>
  <si>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</si>
  <si>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</si>
  <si>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</si>
  <si>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</si>
  <si>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</si>
  <si>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</si>
  <si>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</si>
  <si>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</si>
  <si>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</si>
  <si>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</si>
  <si>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</si>
  <si>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</si>
  <si>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</si>
  <si>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</si>
  <si>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</si>
  <si>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</si>
  <si>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</si>
  <si>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</si>
  <si>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</si>
  <si>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</si>
  <si>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</si>
  <si>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</si>
  <si>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</si>
  <si>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</si>
  <si>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</si>
  <si>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</si>
  <si>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</si>
  <si>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</si>
  <si>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</si>
  <si>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</si>
  <si>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</si>
  <si>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</si>
  <si>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</si>
  <si>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</si>
  <si>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</si>
  <si>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</si>
  <si>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</si>
  <si>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</si>
  <si>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</si>
  <si>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</si>
  <si>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</si>
  <si>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</si>
  <si>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</si>
  <si>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</si>
  <si>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</si>
  <si>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</si>
  <si>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</si>
  <si>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</si>
  <si>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</si>
  <si>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</si>
  <si>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</si>
  <si>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</si>
  <si>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</si>
  <si>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</si>
  <si>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</si>
  <si>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</si>
  <si>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</si>
  <si>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</si>
  <si>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</si>
  <si>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</si>
  <si>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</si>
  <si>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</si>
  <si>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</si>
  <si>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</si>
  <si>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</si>
  <si>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</si>
  <si>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</si>
  <si>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</si>
  <si>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</si>
  <si>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</si>
  <si>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</si>
  <si>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</si>
  <si>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</si>
  <si>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</si>
  <si>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</si>
  <si>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</si>
  <si>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</si>
  <si>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</si>
  <si>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</si>
  <si>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</si>
  <si>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</si>
  <si>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</si>
  <si>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</si>
  <si>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</si>
  <si>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</si>
  <si>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</si>
  <si>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</si>
  <si>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</si>
  <si>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</si>
  <si>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</si>
  <si>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</si>
  <si>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</si>
  <si>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</si>
  <si>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</si>
  <si>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</si>
  <si>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</si>
  <si>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</si>
  <si>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</si>
  <si>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</si>
  <si>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</si>
  <si>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</si>
  <si>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</si>
  <si>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</si>
  <si>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</si>
  <si>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</si>
  <si>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</si>
  <si>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</si>
  <si>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</si>
  <si>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</si>
  <si>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</si>
  <si>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</si>
  <si>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</si>
  <si>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</si>
  <si>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</si>
  <si>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</si>
  <si>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</si>
  <si>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</si>
  <si>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</si>
  <si>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</si>
  <si>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</si>
  <si>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</si>
  <si>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</si>
  <si>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</si>
  <si>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</si>
  <si>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</si>
  <si>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</si>
  <si>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</si>
  <si>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</si>
  <si>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</si>
  <si>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</si>
  <si>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</si>
  <si>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</si>
  <si>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</si>
  <si>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</si>
  <si>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</si>
  <si>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</si>
  <si>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</si>
  <si>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</si>
  <si>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</si>
  <si>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</si>
  <si>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</si>
  <si>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</si>
  <si>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</si>
  <si>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</si>
  <si>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</si>
  <si>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</si>
  <si>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</si>
  <si>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</si>
  <si>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</si>
  <si>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</si>
  <si>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</si>
  <si>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</si>
  <si>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</si>
  <si>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</si>
  <si>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</si>
  <si>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</si>
  <si>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</si>
  <si>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</si>
  <si>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</si>
  <si>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</si>
  <si>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</si>
  <si>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</si>
  <si>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</si>
  <si>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</si>
  <si>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</si>
  <si>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</si>
  <si>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</si>
  <si>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</si>
  <si>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</si>
  <si>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</si>
  <si>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</si>
  <si>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</si>
  <si>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</si>
  <si>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</si>
  <si>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</si>
  <si>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</si>
  <si>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</si>
  <si>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</si>
  <si>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</si>
  <si>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</si>
  <si>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</si>
  <si>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</si>
  <si>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</si>
  <si>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</si>
  <si>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</si>
  <si>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</si>
  <si>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</si>
  <si>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</si>
  <si>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</si>
  <si>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</si>
  <si>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</si>
  <si>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</si>
  <si>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</si>
  <si>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</si>
  <si>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</si>
  <si>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</si>
  <si>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</si>
  <si>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</si>
  <si>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</si>
  <si>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</si>
  <si>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</si>
  <si>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</si>
  <si>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</si>
  <si>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</si>
  <si>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</si>
  <si>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</si>
  <si>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</si>
  <si>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</si>
  <si>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</si>
  <si>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</si>
  <si>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</si>
  <si>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</si>
  <si>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</si>
  <si>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</si>
  <si>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</si>
  <si>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</si>
  <si>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</si>
  <si>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</si>
  <si>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</si>
  <si>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</si>
  <si>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</si>
  <si>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</si>
  <si>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</si>
  <si>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</si>
  <si>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</si>
  <si>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</si>
  <si>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</si>
  <si>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</si>
  <si>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</si>
  <si>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</si>
  <si>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</si>
  <si>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</si>
  <si>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</si>
  <si>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</si>
  <si>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</si>
  <si>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</si>
  <si>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</si>
  <si>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</si>
  <si>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</si>
  <si>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</si>
  <si>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</si>
  <si>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</si>
  <si>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</si>
  <si>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</si>
  <si>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</si>
  <si>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</si>
  <si>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</si>
  <si>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</si>
  <si>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</si>
  <si>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</si>
  <si>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</si>
  <si>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</si>
  <si>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</si>
  <si>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</si>
  <si>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</si>
  <si>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</si>
  <si>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</si>
  <si>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</si>
  <si>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</si>
  <si>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</si>
  <si>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</si>
  <si>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</si>
  <si>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</si>
  <si>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</si>
  <si>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</si>
  <si>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</si>
  <si>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</si>
  <si>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</si>
  <si>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</si>
  <si>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</si>
  <si>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</si>
  <si>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</si>
  <si>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</si>
  <si>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</si>
  <si>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</si>
  <si>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</si>
  <si>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</si>
  <si>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</si>
  <si>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</si>
  <si>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</si>
  <si>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</si>
  <si>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</si>
  <si>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</si>
  <si>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</si>
  <si>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</si>
  <si>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</si>
  <si>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</si>
  <si>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</si>
  <si>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</si>
  <si>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</si>
  <si>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</si>
  <si>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</si>
  <si>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</si>
  <si>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</si>
  <si>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</si>
  <si>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</si>
  <si>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</si>
  <si>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</si>
  <si>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</si>
  <si>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</si>
  <si>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</si>
  <si>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</si>
  <si>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</si>
  <si>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</si>
  <si>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</si>
  <si>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</si>
  <si>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</si>
  <si>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</si>
  <si>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</si>
  <si>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</si>
  <si>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</si>
  <si>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</si>
  <si>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</si>
  <si>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</si>
  <si>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</si>
  <si>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</si>
  <si>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</si>
  <si>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</si>
  <si>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</si>
  <si>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</si>
  <si>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</si>
  <si>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</si>
  <si>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</si>
  <si>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</si>
  <si>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</si>
  <si>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</si>
  <si>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</si>
  <si>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</si>
  <si>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</si>
  <si>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</si>
  <si>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</si>
  <si>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</si>
  <si>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</si>
  <si>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</si>
  <si>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</si>
  <si>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</si>
  <si>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</si>
  <si>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</si>
  <si>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</si>
  <si>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</si>
  <si>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</si>
  <si>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</si>
  <si>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</si>
  <si>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</si>
  <si>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</si>
  <si>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</si>
  <si>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</si>
  <si>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</si>
  <si>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</si>
  <si>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</si>
  <si>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</si>
  <si>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</si>
  <si>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</si>
  <si>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</si>
  <si>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</si>
  <si>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</si>
  <si>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</si>
  <si>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</si>
  <si>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</si>
  <si>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</si>
  <si>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</si>
  <si>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</si>
  <si>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</si>
  <si>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</si>
  <si>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</si>
  <si>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</si>
  <si>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</si>
  <si>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</si>
  <si>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</si>
  <si>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</si>
  <si>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</si>
  <si>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</si>
  <si>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</si>
  <si>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</si>
  <si>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</si>
  <si>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</si>
  <si>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</si>
  <si>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</si>
  <si>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</si>
  <si>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</si>
  <si>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</si>
  <si>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</si>
  <si>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</si>
  <si>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</si>
  <si>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</si>
  <si>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</si>
  <si>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</si>
  <si>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</si>
  <si>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</si>
  <si>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</si>
  <si>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</si>
  <si>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</si>
  <si>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</si>
  <si>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</si>
  <si>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</si>
  <si>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</si>
  <si>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</si>
  <si>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</si>
  <si>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</si>
  <si>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</si>
  <si>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</si>
  <si>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</si>
  <si>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</si>
  <si>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</si>
  <si>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</si>
  <si>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</si>
  <si>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</si>
  <si>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</si>
  <si>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</si>
  <si>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</si>
  <si>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</si>
  <si>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</si>
  <si>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</si>
  <si>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</si>
  <si>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</si>
  <si>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</si>
  <si>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</si>
  <si>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</si>
  <si>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</si>
  <si>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</si>
  <si>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</si>
  <si>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</si>
  <si>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</si>
  <si>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</si>
  <si>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</si>
  <si>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</si>
  <si>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</si>
  <si>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</si>
  <si>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</si>
  <si>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</si>
  <si>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</si>
  <si>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</si>
  <si>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</si>
  <si>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</si>
  <si>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</si>
  <si>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</si>
  <si>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</si>
  <si>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</si>
  <si>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</si>
  <si>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</si>
  <si>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</si>
  <si>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</si>
  <si>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</si>
  <si>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</si>
  <si>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</si>
  <si>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</si>
  <si>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</si>
  <si>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</si>
  <si>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</si>
  <si>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</si>
  <si>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</si>
  <si>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</si>
  <si>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</si>
  <si>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</si>
  <si>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</si>
  <si>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</si>
  <si>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</si>
  <si>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</si>
  <si>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</si>
  <si>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</si>
  <si>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</si>
  <si>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</si>
  <si>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</si>
  <si>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</si>
  <si>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</si>
  <si>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</si>
  <si>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</si>
  <si>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</si>
  <si>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</si>
  <si>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</si>
  <si>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</si>
  <si>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</si>
  <si>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</si>
  <si>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</si>
  <si>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</si>
  <si>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</si>
  <si>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</si>
  <si>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</si>
  <si>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</si>
  <si>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</si>
  <si>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</si>
  <si>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</si>
  <si>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</si>
  <si>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</si>
  <si>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</si>
  <si>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</si>
  <si>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</si>
  <si>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</si>
  <si>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</si>
  <si>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</si>
  <si>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</si>
  <si>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</si>
  <si>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</si>
  <si>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</si>
  <si>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</si>
  <si>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</si>
  <si>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</si>
  <si>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</si>
  <si>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</si>
  <si>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</si>
  <si>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</si>
  <si>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</si>
  <si>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</si>
  <si>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</si>
  <si>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</si>
  <si>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</si>
  <si>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</si>
  <si>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</si>
  <si>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</si>
  <si>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</si>
  <si>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</si>
  <si>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</si>
  <si>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</si>
  <si>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</si>
  <si>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</si>
  <si>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</si>
  <si>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</si>
  <si>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</si>
  <si>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</si>
  <si>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</si>
  <si>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</si>
  <si>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</si>
  <si>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</si>
  <si>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</si>
  <si>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</si>
  <si>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</si>
  <si>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</si>
  <si>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</si>
  <si>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</si>
  <si>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</si>
  <si>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</si>
  <si>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</si>
  <si>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</si>
  <si>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</si>
  <si>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</si>
  <si>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</si>
  <si>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</si>
  <si>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</si>
  <si>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</si>
  <si>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</si>
  <si>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</si>
  <si>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</si>
  <si>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</si>
  <si>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</si>
  <si>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</si>
  <si>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</si>
  <si>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</si>
  <si>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</si>
  <si>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</si>
  <si>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</si>
  <si>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</si>
  <si>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</si>
  <si>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</si>
  <si>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</si>
  <si>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</si>
  <si>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</si>
  <si>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</si>
  <si>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</si>
  <si>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</si>
  <si>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</si>
  <si>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</si>
  <si>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</si>
  <si>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</si>
  <si>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</si>
  <si>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</si>
  <si>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</si>
  <si>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</si>
  <si>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</si>
  <si>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</si>
  <si>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</si>
  <si>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</si>
  <si>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</si>
  <si>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</si>
  <si>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</si>
  <si>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</si>
  <si>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</si>
  <si>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</si>
  <si>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</si>
  <si>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</si>
  <si>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</si>
  <si>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</si>
  <si>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</si>
  <si>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</si>
  <si>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</si>
  <si>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</si>
  <si>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</si>
  <si>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</si>
  <si>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</si>
  <si>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</si>
  <si>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</si>
  <si>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</si>
  <si>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</si>
  <si>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</si>
  <si>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</si>
  <si>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</si>
  <si>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</si>
  <si>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</si>
  <si>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</si>
  <si>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</si>
  <si>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</si>
  <si>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</si>
  <si>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</si>
  <si>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</si>
  <si>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</si>
  <si>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</si>
  <si>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</si>
  <si>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</si>
  <si>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</si>
  <si>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</si>
  <si>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</si>
  <si>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</si>
  <si>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</si>
  <si>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</si>
  <si>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</si>
  <si>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</si>
  <si>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</si>
  <si>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</si>
  <si>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</si>
  <si>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</si>
  <si>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</si>
  <si>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</si>
  <si>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</si>
  <si>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</si>
  <si>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</si>
  <si>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</si>
  <si>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</si>
  <si>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</si>
  <si>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</si>
  <si>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</si>
  <si>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</si>
  <si>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</si>
  <si>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</si>
  <si>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</si>
  <si>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</si>
  <si>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</si>
  <si>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</si>
  <si>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</si>
  <si>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</si>
  <si>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</si>
  <si>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</si>
  <si>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</si>
  <si>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</si>
  <si>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</si>
  <si>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</si>
  <si>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</si>
  <si>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</si>
  <si>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</si>
  <si>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</si>
  <si>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</si>
  <si>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</si>
  <si>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</si>
  <si>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</si>
  <si>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</si>
  <si>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</si>
  <si>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</si>
  <si>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</si>
  <si>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</si>
  <si>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</si>
  <si>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</si>
  <si>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</si>
  <si>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</si>
  <si>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</si>
  <si>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</si>
  <si>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</si>
  <si>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</si>
  <si>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</si>
  <si>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</si>
  <si>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</si>
  <si>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</si>
  <si>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</si>
  <si>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</si>
  <si>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</si>
  <si>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</si>
  <si>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</si>
  <si>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</si>
  <si>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</si>
  <si>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</si>
  <si>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</si>
  <si>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</si>
  <si>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</si>
  <si>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</si>
  <si>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</si>
  <si>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</si>
  <si>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</si>
  <si>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</si>
  <si>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</si>
  <si>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</si>
  <si>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</si>
  <si>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</si>
  <si>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</si>
  <si>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</si>
  <si>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</si>
  <si>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</si>
  <si>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</si>
  <si>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</si>
  <si>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</si>
  <si>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</si>
  <si>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</si>
  <si>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</si>
  <si>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</si>
  <si>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</si>
  <si>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</si>
  <si>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</si>
  <si>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</si>
  <si>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</si>
  <si>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</si>
  <si>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</si>
  <si>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</si>
  <si>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</si>
  <si>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</si>
  <si>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</si>
  <si>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</si>
  <si>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</si>
  <si>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</si>
  <si>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</si>
  <si>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</si>
  <si>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</si>
  <si>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</si>
  <si>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</si>
  <si>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</si>
  <si>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</si>
  <si>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</si>
  <si>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</si>
  <si>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</si>
  <si>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</si>
  <si>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</si>
  <si>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</si>
  <si>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</si>
  <si>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</si>
  <si>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</si>
  <si>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</si>
  <si>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</si>
  <si>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</si>
  <si>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</si>
  <si>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</si>
  <si>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</si>
  <si>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</si>
  <si>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</si>
  <si>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</si>
  <si>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</si>
  <si>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</si>
  <si>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</si>
  <si>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</si>
  <si>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</si>
  <si>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</si>
  <si>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</si>
  <si>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</si>
  <si>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</si>
  <si>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</si>
  <si>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</si>
  <si>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</si>
  <si>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</si>
  <si>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</si>
  <si>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</si>
  <si>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</si>
  <si>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</si>
  <si>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</si>
  <si>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</si>
  <si>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</si>
  <si>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</si>
  <si>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</si>
  <si>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</si>
  <si>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</si>
  <si>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</si>
  <si>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</si>
  <si>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</si>
  <si>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</si>
  <si>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</si>
  <si>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</si>
  <si>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</si>
  <si>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</si>
  <si>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</si>
  <si>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</si>
  <si>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</si>
  <si>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19394--</t>
  </si>
  <si>
    <t>19409--</t>
  </si>
  <si>
    <t>19425--</t>
  </si>
  <si>
    <t>19431--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</si>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</sst>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22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11" t="s">
        <v>55</v>
      </c>
      <c r="B55" s="328" t="s">
        <v>56</v>
      </c>
      <c r="C55" s="899" t="s">
        <v>62</v>
      </c>
      <c r="D55" s="329"/>
      <c r="E55" s="47"/>
      <c r="F55" s="320">
        <v>319.5</v>
      </c>
      <c r="G55" s="321">
        <v>44200</v>
      </c>
      <c r="H55" s="901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13" t="s">
        <v>35</v>
      </c>
      <c r="P55" s="915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12"/>
      <c r="B56" s="328" t="s">
        <v>58</v>
      </c>
      <c r="C56" s="900"/>
      <c r="D56" s="330"/>
      <c r="E56" s="47"/>
      <c r="F56" s="51">
        <v>184.1</v>
      </c>
      <c r="G56" s="87">
        <v>44200</v>
      </c>
      <c r="H56" s="902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14"/>
      <c r="P56" s="916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03" t="s">
        <v>55</v>
      </c>
      <c r="B60" s="292" t="s">
        <v>58</v>
      </c>
      <c r="C60" s="905" t="s">
        <v>57</v>
      </c>
      <c r="D60" s="293"/>
      <c r="E60" s="93"/>
      <c r="F60" s="51">
        <v>195.3</v>
      </c>
      <c r="G60" s="87">
        <v>44207</v>
      </c>
      <c r="H60" s="90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87" t="s">
        <v>35</v>
      </c>
      <c r="P60" s="90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04"/>
      <c r="B61" s="292" t="s">
        <v>56</v>
      </c>
      <c r="C61" s="906"/>
      <c r="D61" s="293"/>
      <c r="E61" s="93"/>
      <c r="F61" s="51">
        <v>344.7</v>
      </c>
      <c r="G61" s="87">
        <v>44207</v>
      </c>
      <c r="H61" s="90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88"/>
      <c r="P61" s="91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17" t="s">
        <v>55</v>
      </c>
      <c r="B63" s="86" t="s">
        <v>58</v>
      </c>
      <c r="C63" s="889" t="s">
        <v>115</v>
      </c>
      <c r="D63" s="91"/>
      <c r="E63" s="93"/>
      <c r="F63" s="51">
        <v>413.7</v>
      </c>
      <c r="G63" s="49">
        <v>44211</v>
      </c>
      <c r="H63" s="89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92" t="s">
        <v>35</v>
      </c>
      <c r="P63" s="89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18"/>
      <c r="B64" s="86" t="s">
        <v>56</v>
      </c>
      <c r="C64" s="890"/>
      <c r="D64" s="91"/>
      <c r="E64" s="93"/>
      <c r="F64" s="51">
        <v>542.70000000000005</v>
      </c>
      <c r="G64" s="419">
        <v>44211</v>
      </c>
      <c r="H64" s="879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93"/>
      <c r="P64" s="895"/>
      <c r="Q64" s="94"/>
      <c r="R64" s="40"/>
      <c r="S64" s="41"/>
      <c r="T64" s="42"/>
      <c r="U64" s="43"/>
      <c r="V64" s="44"/>
    </row>
    <row r="65" spans="1:22" ht="31.5" customHeight="1" x14ac:dyDescent="0.3">
      <c r="A65" s="875" t="s">
        <v>55</v>
      </c>
      <c r="B65" s="396" t="s">
        <v>56</v>
      </c>
      <c r="C65" s="877" t="s">
        <v>127</v>
      </c>
      <c r="D65" s="91"/>
      <c r="E65" s="93"/>
      <c r="F65" s="51">
        <v>874.2</v>
      </c>
      <c r="G65" s="420">
        <v>44214</v>
      </c>
      <c r="H65" s="879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81" t="s">
        <v>35</v>
      </c>
      <c r="P65" s="883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76"/>
      <c r="B66" s="396" t="s">
        <v>56</v>
      </c>
      <c r="C66" s="878"/>
      <c r="D66" s="96"/>
      <c r="E66" s="97"/>
      <c r="F66" s="51">
        <v>265.60000000000002</v>
      </c>
      <c r="G66" s="419">
        <v>44214</v>
      </c>
      <c r="H66" s="88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82"/>
      <c r="P66" s="884"/>
      <c r="Q66" s="94"/>
      <c r="R66" s="40"/>
      <c r="S66" s="41"/>
      <c r="T66" s="42"/>
      <c r="U66" s="43"/>
      <c r="V66" s="44"/>
    </row>
    <row r="67" spans="1:22" ht="17.25" customHeight="1" x14ac:dyDescent="0.3">
      <c r="A67" s="931" t="s">
        <v>55</v>
      </c>
      <c r="B67" s="396" t="s">
        <v>56</v>
      </c>
      <c r="C67" s="889" t="s">
        <v>186</v>
      </c>
      <c r="D67" s="96"/>
      <c r="E67" s="97"/>
      <c r="F67" s="418">
        <v>327.7</v>
      </c>
      <c r="G67" s="934">
        <v>44216</v>
      </c>
      <c r="H67" s="936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81" t="s">
        <v>35</v>
      </c>
      <c r="P67" s="883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32"/>
      <c r="B68" s="396" t="s">
        <v>58</v>
      </c>
      <c r="C68" s="933"/>
      <c r="D68" s="96"/>
      <c r="E68" s="97"/>
      <c r="F68" s="418">
        <v>308.2</v>
      </c>
      <c r="G68" s="935"/>
      <c r="H68" s="937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82"/>
      <c r="P68" s="884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29" t="s">
        <v>171</v>
      </c>
      <c r="B78" s="441" t="s">
        <v>172</v>
      </c>
      <c r="C78" s="923" t="s">
        <v>180</v>
      </c>
      <c r="D78" s="438"/>
      <c r="E78" s="97"/>
      <c r="F78" s="51">
        <v>151.80000000000001</v>
      </c>
      <c r="G78" s="49">
        <v>44221</v>
      </c>
      <c r="H78" s="925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81" t="s">
        <v>35</v>
      </c>
      <c r="P78" s="919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30"/>
      <c r="B79" s="437" t="s">
        <v>181</v>
      </c>
      <c r="C79" s="924"/>
      <c r="D79" s="438"/>
      <c r="E79" s="97"/>
      <c r="F79" s="51">
        <v>441</v>
      </c>
      <c r="G79" s="49">
        <v>44221</v>
      </c>
      <c r="H79" s="926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82"/>
      <c r="P79" s="920"/>
      <c r="Q79" s="39"/>
      <c r="R79" s="40"/>
      <c r="S79" s="41"/>
      <c r="T79" s="41"/>
      <c r="U79" s="43"/>
      <c r="V79" s="44"/>
    </row>
    <row r="80" spans="1:22" ht="17.25" x14ac:dyDescent="0.3">
      <c r="A80" s="921" t="s">
        <v>171</v>
      </c>
      <c r="B80" s="437" t="s">
        <v>181</v>
      </c>
      <c r="C80" s="923" t="s">
        <v>182</v>
      </c>
      <c r="D80" s="438"/>
      <c r="E80" s="97"/>
      <c r="F80" s="51">
        <v>103</v>
      </c>
      <c r="G80" s="49">
        <v>44226</v>
      </c>
      <c r="H80" s="925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27" t="s">
        <v>35</v>
      </c>
      <c r="P80" s="883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22"/>
      <c r="B81" s="442" t="s">
        <v>172</v>
      </c>
      <c r="C81" s="924"/>
      <c r="D81" s="438"/>
      <c r="E81" s="97"/>
      <c r="F81" s="51">
        <f>23.2+20+94.2</f>
        <v>137.4</v>
      </c>
      <c r="G81" s="49">
        <v>44226</v>
      </c>
      <c r="H81" s="926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28"/>
      <c r="P81" s="884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85" t="s">
        <v>19</v>
      </c>
      <c r="G236" s="885"/>
      <c r="H236" s="88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8"/>
  <sheetViews>
    <sheetView workbookViewId="0">
      <pane xSplit="7" ySplit="3" topLeftCell="V71" activePane="bottomRight" state="frozen"/>
      <selection pane="topRight" activeCell="H1" sqref="H1"/>
      <selection pane="bottomLeft" activeCell="A4" sqref="A4"/>
      <selection pane="bottomRight" activeCell="C73" sqref="C7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775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6" si="0">I4-F4</f>
        <v>5211.4000000000015</v>
      </c>
      <c r="K4" s="322">
        <v>33.5</v>
      </c>
      <c r="L4" s="758"/>
      <c r="M4" s="758"/>
      <c r="N4" s="38">
        <f t="shared" ref="N4:N150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 t="s">
        <v>947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 t="s">
        <v>947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 t="s">
        <v>947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 t="s">
        <v>947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 t="s">
        <v>947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 t="s">
        <v>947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 t="s">
        <v>947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 t="s">
        <v>947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 t="s">
        <v>947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 t="s">
        <v>947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 t="s">
        <v>947</v>
      </c>
      <c r="X14" s="361">
        <v>0</v>
      </c>
    </row>
    <row r="15" spans="1:24" ht="18.75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8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929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5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/>
      <c r="V16" s="44"/>
      <c r="W16" s="43" t="s">
        <v>947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930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5" t="s">
        <v>931</v>
      </c>
      <c r="P17" s="732">
        <v>44501</v>
      </c>
      <c r="Q17" s="645">
        <v>0</v>
      </c>
      <c r="R17" s="646">
        <v>44491</v>
      </c>
      <c r="S17" s="483"/>
      <c r="T17" s="42"/>
      <c r="U17" s="43"/>
      <c r="V17" s="44"/>
      <c r="W17" s="43" t="s">
        <v>947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933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5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/>
      <c r="V18" s="44"/>
      <c r="W18" s="43" t="s">
        <v>947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932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5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/>
      <c r="V19" s="44"/>
      <c r="W19" s="43" t="s">
        <v>947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934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5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/>
      <c r="V20" s="44"/>
      <c r="W20" s="43" t="s">
        <v>947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920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5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/>
      <c r="V21" s="44"/>
      <c r="W21" s="43" t="s">
        <v>947</v>
      </c>
      <c r="X21" s="361">
        <v>0</v>
      </c>
    </row>
    <row r="22" spans="1:24" ht="17.25" x14ac:dyDescent="0.3">
      <c r="A22" s="848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5" t="s">
        <v>294</v>
      </c>
      <c r="P22" s="732">
        <v>44508</v>
      </c>
      <c r="Q22" s="849">
        <v>0</v>
      </c>
      <c r="R22" s="850" t="s">
        <v>59</v>
      </c>
      <c r="S22" s="483"/>
      <c r="T22" s="42"/>
      <c r="U22" s="43"/>
      <c r="V22" s="44"/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924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5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/>
      <c r="V23" s="44"/>
      <c r="W23" s="43" t="s">
        <v>947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944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/>
      <c r="V24" s="44"/>
      <c r="W24" s="43" t="s">
        <v>947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928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5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/>
      <c r="V25" s="44"/>
      <c r="W25" s="43" t="s">
        <v>947</v>
      </c>
      <c r="X25" s="361">
        <v>4176</v>
      </c>
    </row>
    <row r="26" spans="1:24" ht="23.25" customHeight="1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916</v>
      </c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865"/>
      <c r="P26" s="732"/>
      <c r="Q26" s="648">
        <v>25040</v>
      </c>
      <c r="R26" s="649">
        <v>44505</v>
      </c>
      <c r="S26" s="483"/>
      <c r="T26" s="42"/>
      <c r="U26" s="43"/>
      <c r="V26" s="44"/>
      <c r="W26" s="43" t="s">
        <v>947</v>
      </c>
      <c r="X26" s="361">
        <v>4176</v>
      </c>
    </row>
    <row r="27" spans="1:24" ht="23.25" customHeight="1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916</v>
      </c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865"/>
      <c r="P27" s="732"/>
      <c r="Q27" s="648">
        <v>0</v>
      </c>
      <c r="R27" s="649">
        <v>44505</v>
      </c>
      <c r="S27" s="485"/>
      <c r="T27" s="67"/>
      <c r="U27" s="43"/>
      <c r="V27" s="44"/>
      <c r="W27" s="43" t="s">
        <v>947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4" t="s">
        <v>35</v>
      </c>
      <c r="P54" s="867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6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4" t="s">
        <v>459</v>
      </c>
      <c r="P56" s="867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4" t="s">
        <v>459</v>
      </c>
      <c r="P57" s="867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830" t="s">
        <v>811</v>
      </c>
      <c r="B58" s="292" t="s">
        <v>56</v>
      </c>
      <c r="C58" s="828" t="s">
        <v>812</v>
      </c>
      <c r="D58" s="792"/>
      <c r="E58" s="793"/>
      <c r="F58" s="626">
        <v>455.6</v>
      </c>
      <c r="G58" s="627">
        <v>44488</v>
      </c>
      <c r="H58" s="810" t="s">
        <v>813</v>
      </c>
      <c r="I58" s="626">
        <v>455.6</v>
      </c>
      <c r="J58" s="35">
        <f t="shared" si="0"/>
        <v>0</v>
      </c>
      <c r="K58" s="322">
        <v>85</v>
      </c>
      <c r="L58" s="323"/>
      <c r="M58" s="323"/>
      <c r="N58" s="331">
        <f t="shared" si="1"/>
        <v>38726</v>
      </c>
      <c r="O58" s="807" t="s">
        <v>206</v>
      </c>
      <c r="P58" s="713">
        <v>44488</v>
      </c>
      <c r="Q58" s="795"/>
      <c r="R58" s="324"/>
      <c r="S58" s="67"/>
      <c r="T58" s="67"/>
      <c r="U58" s="325"/>
      <c r="V58" s="326"/>
    </row>
    <row r="59" spans="1:24" s="327" customFormat="1" ht="19.5" thickBot="1" x14ac:dyDescent="0.35">
      <c r="A59" s="279"/>
      <c r="B59" s="292" t="s">
        <v>56</v>
      </c>
      <c r="C59" s="801"/>
      <c r="D59" s="716"/>
      <c r="E59" s="607"/>
      <c r="F59" s="811"/>
      <c r="G59" s="276"/>
      <c r="H59" s="812"/>
      <c r="I59" s="320">
        <v>0</v>
      </c>
      <c r="J59" s="35">
        <f t="shared" si="0"/>
        <v>0</v>
      </c>
      <c r="K59" s="322">
        <v>0</v>
      </c>
      <c r="L59" s="323"/>
      <c r="M59" s="323"/>
      <c r="N59" s="331">
        <f t="shared" si="1"/>
        <v>0</v>
      </c>
      <c r="O59" s="710"/>
      <c r="P59" s="713"/>
      <c r="Q59" s="508"/>
      <c r="R59" s="324"/>
      <c r="S59" s="67"/>
      <c r="T59" s="67"/>
      <c r="U59" s="325"/>
      <c r="V59" s="326"/>
      <c r="W59"/>
      <c r="X59"/>
    </row>
    <row r="60" spans="1:24" ht="18.75" x14ac:dyDescent="0.3">
      <c r="A60" s="836"/>
      <c r="B60" s="292" t="s">
        <v>56</v>
      </c>
      <c r="C60" s="1039"/>
      <c r="D60" s="717"/>
      <c r="E60" s="607"/>
      <c r="F60" s="51"/>
      <c r="G60" s="49"/>
      <c r="H60" s="813"/>
      <c r="I60" s="51"/>
      <c r="J60" s="35">
        <f t="shared" si="0"/>
        <v>0</v>
      </c>
      <c r="K60" s="36"/>
      <c r="L60" s="52"/>
      <c r="M60" s="52"/>
      <c r="N60" s="331">
        <f t="shared" si="1"/>
        <v>0</v>
      </c>
      <c r="O60" s="1047"/>
      <c r="P60" s="838"/>
      <c r="Q60" s="712"/>
      <c r="R60" s="40"/>
      <c r="S60" s="67"/>
      <c r="T60" s="67"/>
      <c r="U60" s="43"/>
      <c r="V60" s="44"/>
    </row>
    <row r="61" spans="1:24" ht="18.75" customHeight="1" thickBot="1" x14ac:dyDescent="0.35">
      <c r="A61" s="837"/>
      <c r="B61" s="292" t="s">
        <v>441</v>
      </c>
      <c r="C61" s="1046"/>
      <c r="D61" s="717"/>
      <c r="E61" s="607"/>
      <c r="F61" s="51"/>
      <c r="G61" s="49"/>
      <c r="H61" s="813"/>
      <c r="I61" s="51"/>
      <c r="J61" s="35">
        <f t="shared" si="0"/>
        <v>0</v>
      </c>
      <c r="K61" s="36"/>
      <c r="L61" s="52"/>
      <c r="M61" s="52"/>
      <c r="N61" s="331">
        <f t="shared" si="1"/>
        <v>0</v>
      </c>
      <c r="O61" s="1048"/>
      <c r="P61" s="839"/>
      <c r="Q61" s="712"/>
      <c r="R61" s="40"/>
      <c r="S61" s="67"/>
      <c r="T61" s="67"/>
      <c r="U61" s="43"/>
      <c r="V61" s="44"/>
    </row>
    <row r="62" spans="1:24" ht="18.75" customHeight="1" x14ac:dyDescent="0.3">
      <c r="A62" s="808"/>
      <c r="B62" s="328"/>
      <c r="C62" s="610"/>
      <c r="D62" s="608"/>
      <c r="E62" s="607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7.25" x14ac:dyDescent="0.3">
      <c r="A63" s="291"/>
      <c r="B63" s="759"/>
      <c r="C63" s="708"/>
      <c r="D63" s="760"/>
      <c r="E63" s="761"/>
      <c r="F63" s="51"/>
      <c r="G63" s="49"/>
      <c r="H63" s="620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67"/>
      <c r="T63" s="67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795</v>
      </c>
      <c r="D64" s="610"/>
      <c r="E64" s="609"/>
      <c r="F64" s="51">
        <v>410</v>
      </c>
      <c r="G64" s="49">
        <v>44471</v>
      </c>
      <c r="H64" s="621" t="s">
        <v>818</v>
      </c>
      <c r="I64" s="51">
        <v>410</v>
      </c>
      <c r="J64" s="35">
        <f t="shared" si="0"/>
        <v>0</v>
      </c>
      <c r="K64" s="36">
        <v>60</v>
      </c>
      <c r="L64" s="52"/>
      <c r="M64" s="52"/>
      <c r="N64" s="38">
        <f t="shared" si="1"/>
        <v>24600</v>
      </c>
      <c r="O64" s="508" t="s">
        <v>374</v>
      </c>
      <c r="P64" s="702">
        <v>44474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794</v>
      </c>
      <c r="B65" s="286" t="s">
        <v>33</v>
      </c>
      <c r="C65" s="619" t="s">
        <v>796</v>
      </c>
      <c r="D65" s="610"/>
      <c r="E65" s="609"/>
      <c r="F65" s="51">
        <v>650</v>
      </c>
      <c r="G65" s="49">
        <v>44477</v>
      </c>
      <c r="H65" s="621" t="s">
        <v>819</v>
      </c>
      <c r="I65" s="51">
        <v>650</v>
      </c>
      <c r="J65" s="35">
        <f t="shared" si="0"/>
        <v>0</v>
      </c>
      <c r="K65" s="36">
        <v>60</v>
      </c>
      <c r="L65" s="52"/>
      <c r="M65" s="52"/>
      <c r="N65" s="38">
        <f t="shared" si="1"/>
        <v>39000</v>
      </c>
      <c r="O65" s="508" t="s">
        <v>374</v>
      </c>
      <c r="P65" s="702">
        <v>44477</v>
      </c>
      <c r="Q65" s="508"/>
      <c r="R65" s="40"/>
      <c r="S65" s="41"/>
      <c r="T65" s="42"/>
      <c r="U65" s="43"/>
      <c r="V65" s="44"/>
    </row>
    <row r="66" spans="1:22" ht="18" customHeight="1" x14ac:dyDescent="0.3">
      <c r="A66" s="102" t="s">
        <v>896</v>
      </c>
      <c r="B66" s="286" t="s">
        <v>897</v>
      </c>
      <c r="C66" s="619" t="s">
        <v>902</v>
      </c>
      <c r="D66" s="610"/>
      <c r="E66" s="609"/>
      <c r="F66" s="51">
        <v>2738</v>
      </c>
      <c r="G66" s="49">
        <v>44477</v>
      </c>
      <c r="H66" s="621" t="s">
        <v>898</v>
      </c>
      <c r="I66" s="51">
        <v>2738</v>
      </c>
      <c r="J66" s="35">
        <f t="shared" si="0"/>
        <v>0</v>
      </c>
      <c r="K66" s="36">
        <v>38</v>
      </c>
      <c r="L66" s="52"/>
      <c r="M66" s="52"/>
      <c r="N66" s="38">
        <f t="shared" si="1"/>
        <v>104044</v>
      </c>
      <c r="O66" s="454" t="s">
        <v>35</v>
      </c>
      <c r="P66" s="737">
        <v>44501</v>
      </c>
      <c r="Q66" s="508"/>
      <c r="R66" s="40"/>
      <c r="S66" s="41"/>
      <c r="T66" s="42"/>
      <c r="U66" s="43"/>
      <c r="V66" s="44"/>
    </row>
    <row r="67" spans="1:22" ht="18" customHeight="1" x14ac:dyDescent="0.3">
      <c r="A67" s="102" t="s">
        <v>896</v>
      </c>
      <c r="B67" s="286" t="s">
        <v>921</v>
      </c>
      <c r="C67" s="619" t="s">
        <v>922</v>
      </c>
      <c r="D67" s="610"/>
      <c r="E67" s="609"/>
      <c r="F67" s="51">
        <v>2025</v>
      </c>
      <c r="G67" s="49">
        <v>44481</v>
      </c>
      <c r="H67" s="621" t="s">
        <v>923</v>
      </c>
      <c r="I67" s="51">
        <v>2025</v>
      </c>
      <c r="J67" s="35">
        <f t="shared" si="0"/>
        <v>0</v>
      </c>
      <c r="K67" s="36">
        <v>90</v>
      </c>
      <c r="L67" s="52"/>
      <c r="M67" s="52"/>
      <c r="N67" s="38">
        <f t="shared" si="1"/>
        <v>182250</v>
      </c>
      <c r="O67" s="454" t="s">
        <v>35</v>
      </c>
      <c r="P67" s="737">
        <v>44505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827</v>
      </c>
      <c r="B68" s="286" t="s">
        <v>828</v>
      </c>
      <c r="C68" s="619" t="s">
        <v>829</v>
      </c>
      <c r="D68" s="610"/>
      <c r="E68" s="609"/>
      <c r="F68" s="51">
        <v>308.2</v>
      </c>
      <c r="G68" s="49">
        <v>44481</v>
      </c>
      <c r="H68" s="622">
        <v>35092</v>
      </c>
      <c r="I68" s="51">
        <v>308.2</v>
      </c>
      <c r="J68" s="35">
        <f t="shared" si="0"/>
        <v>0</v>
      </c>
      <c r="K68" s="36">
        <v>56</v>
      </c>
      <c r="L68" s="52"/>
      <c r="M68" s="52"/>
      <c r="N68" s="38">
        <f t="shared" si="1"/>
        <v>17259.2</v>
      </c>
      <c r="O68" s="508" t="s">
        <v>294</v>
      </c>
      <c r="P68" s="702">
        <v>44491</v>
      </c>
      <c r="Q68" s="508"/>
      <c r="R68" s="40"/>
      <c r="S68" s="41"/>
      <c r="T68" s="42"/>
      <c r="U68" s="43"/>
      <c r="V68" s="44"/>
    </row>
    <row r="69" spans="1:22" ht="18.600000000000001" customHeight="1" x14ac:dyDescent="0.3">
      <c r="A69" s="102" t="s">
        <v>794</v>
      </c>
      <c r="B69" s="286" t="s">
        <v>33</v>
      </c>
      <c r="C69" s="619" t="s">
        <v>816</v>
      </c>
      <c r="D69" s="610"/>
      <c r="E69" s="609"/>
      <c r="F69" s="51">
        <v>750</v>
      </c>
      <c r="G69" s="49">
        <v>44484</v>
      </c>
      <c r="H69" s="621" t="s">
        <v>817</v>
      </c>
      <c r="I69" s="51">
        <v>750</v>
      </c>
      <c r="J69" s="35">
        <f t="shared" si="0"/>
        <v>0</v>
      </c>
      <c r="K69" s="322">
        <v>60</v>
      </c>
      <c r="L69" s="323"/>
      <c r="M69" s="52"/>
      <c r="N69" s="38">
        <f t="shared" si="1"/>
        <v>45000</v>
      </c>
      <c r="O69" s="508" t="s">
        <v>374</v>
      </c>
      <c r="P69" s="702">
        <v>44484</v>
      </c>
      <c r="Q69" s="508"/>
      <c r="R69" s="40"/>
      <c r="S69" s="41"/>
      <c r="T69" s="42"/>
      <c r="U69" s="43"/>
      <c r="V69" s="44"/>
    </row>
    <row r="70" spans="1:22" ht="18.600000000000001" customHeight="1" x14ac:dyDescent="0.3">
      <c r="A70" s="102" t="s">
        <v>896</v>
      </c>
      <c r="B70" s="286" t="s">
        <v>925</v>
      </c>
      <c r="C70" s="619" t="s">
        <v>926</v>
      </c>
      <c r="D70" s="610"/>
      <c r="E70" s="609"/>
      <c r="F70" s="51">
        <v>5126.07</v>
      </c>
      <c r="G70" s="49">
        <v>44491</v>
      </c>
      <c r="H70" s="621" t="s">
        <v>927</v>
      </c>
      <c r="I70" s="51">
        <v>5126.07</v>
      </c>
      <c r="J70" s="35">
        <f t="shared" si="0"/>
        <v>0</v>
      </c>
      <c r="K70" s="322">
        <v>20</v>
      </c>
      <c r="L70" s="323"/>
      <c r="M70" s="52"/>
      <c r="N70" s="38">
        <f t="shared" si="1"/>
        <v>102521.4</v>
      </c>
      <c r="O70" s="454" t="s">
        <v>224</v>
      </c>
      <c r="P70" s="737">
        <v>44512</v>
      </c>
      <c r="Q70" s="508"/>
      <c r="R70" s="40"/>
      <c r="S70" s="41"/>
      <c r="T70" s="42"/>
      <c r="U70" s="43"/>
      <c r="V70" s="44"/>
    </row>
    <row r="71" spans="1:22" ht="18.75" x14ac:dyDescent="0.3">
      <c r="A71" s="53" t="s">
        <v>794</v>
      </c>
      <c r="B71" s="286" t="s">
        <v>33</v>
      </c>
      <c r="C71" s="610" t="s">
        <v>833</v>
      </c>
      <c r="D71" s="610"/>
      <c r="E71" s="609"/>
      <c r="F71" s="51">
        <v>400</v>
      </c>
      <c r="G71" s="49">
        <v>44492</v>
      </c>
      <c r="H71" s="622" t="s">
        <v>834</v>
      </c>
      <c r="I71" s="51">
        <v>400</v>
      </c>
      <c r="J71" s="35">
        <f t="shared" si="0"/>
        <v>0</v>
      </c>
      <c r="K71" s="322">
        <v>60</v>
      </c>
      <c r="L71" s="323"/>
      <c r="M71" s="52"/>
      <c r="N71" s="38">
        <f t="shared" si="1"/>
        <v>24000</v>
      </c>
      <c r="O71" s="508" t="s">
        <v>374</v>
      </c>
      <c r="P71" s="702">
        <v>44494</v>
      </c>
      <c r="Q71" s="508"/>
      <c r="R71" s="40"/>
      <c r="S71" s="41"/>
      <c r="T71" s="42"/>
      <c r="U71" s="43"/>
      <c r="V71" s="44"/>
    </row>
    <row r="72" spans="1:22" ht="17.25" customHeight="1" thickBot="1" x14ac:dyDescent="0.35">
      <c r="A72" s="102" t="s">
        <v>794</v>
      </c>
      <c r="B72" s="286" t="s">
        <v>33</v>
      </c>
      <c r="C72" s="619" t="s">
        <v>844</v>
      </c>
      <c r="D72" s="610"/>
      <c r="E72" s="609"/>
      <c r="F72" s="51">
        <v>400</v>
      </c>
      <c r="G72" s="49">
        <v>44497</v>
      </c>
      <c r="H72" s="852" t="s">
        <v>845</v>
      </c>
      <c r="I72" s="51">
        <v>400</v>
      </c>
      <c r="J72" s="35">
        <f t="shared" si="0"/>
        <v>0</v>
      </c>
      <c r="K72" s="322">
        <v>65</v>
      </c>
      <c r="L72" s="323"/>
      <c r="M72" s="52"/>
      <c r="N72" s="38">
        <f t="shared" si="1"/>
        <v>26000</v>
      </c>
      <c r="O72" s="710" t="s">
        <v>374</v>
      </c>
      <c r="P72" s="627">
        <v>44498</v>
      </c>
      <c r="Q72" s="508"/>
      <c r="R72" s="40"/>
      <c r="S72" s="41"/>
      <c r="T72" s="42"/>
      <c r="U72" s="43"/>
      <c r="V72" s="44"/>
    </row>
    <row r="73" spans="1:22" ht="34.5" x14ac:dyDescent="0.3">
      <c r="A73" s="1051" t="s">
        <v>848</v>
      </c>
      <c r="B73" s="689" t="s">
        <v>849</v>
      </c>
      <c r="C73" s="854" t="s">
        <v>880</v>
      </c>
      <c r="D73" s="619" t="s">
        <v>853</v>
      </c>
      <c r="E73" s="609"/>
      <c r="F73" s="51">
        <v>2.81</v>
      </c>
      <c r="G73" s="87">
        <v>44498</v>
      </c>
      <c r="H73" s="1054" t="s">
        <v>850</v>
      </c>
      <c r="I73" s="48">
        <v>2.81</v>
      </c>
      <c r="J73" s="35">
        <f t="shared" si="0"/>
        <v>0</v>
      </c>
      <c r="K73" s="322">
        <v>433</v>
      </c>
      <c r="L73" s="323"/>
      <c r="M73" s="52"/>
      <c r="N73" s="38">
        <f t="shared" si="1"/>
        <v>1216.73</v>
      </c>
      <c r="O73" s="1060" t="s">
        <v>682</v>
      </c>
      <c r="P73" s="1063">
        <v>44498</v>
      </c>
      <c r="Q73" s="712"/>
      <c r="R73" s="40"/>
      <c r="S73" s="41"/>
      <c r="T73" s="42"/>
      <c r="U73" s="43"/>
      <c r="V73" s="44"/>
    </row>
    <row r="74" spans="1:22" ht="18.75" customHeight="1" x14ac:dyDescent="0.3">
      <c r="A74" s="1052"/>
      <c r="B74" s="286" t="s">
        <v>851</v>
      </c>
      <c r="C74" s="854" t="s">
        <v>880</v>
      </c>
      <c r="D74" s="610" t="s">
        <v>852</v>
      </c>
      <c r="E74" s="609"/>
      <c r="F74" s="51">
        <v>1</v>
      </c>
      <c r="G74" s="87">
        <v>44498</v>
      </c>
      <c r="H74" s="1055"/>
      <c r="I74" s="48">
        <v>1</v>
      </c>
      <c r="J74" s="35">
        <f t="shared" si="0"/>
        <v>0</v>
      </c>
      <c r="K74" s="322">
        <v>520</v>
      </c>
      <c r="L74" s="323"/>
      <c r="M74" s="52"/>
      <c r="N74" s="38">
        <f t="shared" si="1"/>
        <v>520</v>
      </c>
      <c r="O74" s="1061"/>
      <c r="P74" s="1064"/>
      <c r="Q74" s="712"/>
      <c r="R74" s="40"/>
      <c r="S74" s="41"/>
      <c r="T74" s="42"/>
      <c r="U74" s="43"/>
      <c r="V74" s="44"/>
    </row>
    <row r="75" spans="1:22" ht="18.75" customHeight="1" x14ac:dyDescent="0.3">
      <c r="A75" s="1052"/>
      <c r="B75" s="286" t="s">
        <v>854</v>
      </c>
      <c r="C75" s="854" t="s">
        <v>880</v>
      </c>
      <c r="D75" s="619" t="s">
        <v>853</v>
      </c>
      <c r="E75" s="609"/>
      <c r="F75" s="51">
        <v>1.1399999999999999</v>
      </c>
      <c r="G75" s="87">
        <v>44498</v>
      </c>
      <c r="H75" s="1055"/>
      <c r="I75" s="48">
        <v>1.1399999999999999</v>
      </c>
      <c r="J75" s="35">
        <f>I75-F75</f>
        <v>0</v>
      </c>
      <c r="K75" s="322">
        <v>433</v>
      </c>
      <c r="L75" s="323"/>
      <c r="M75" s="52"/>
      <c r="N75" s="38">
        <f>K75*I75</f>
        <v>493.61999999999995</v>
      </c>
      <c r="O75" s="1061"/>
      <c r="P75" s="1064"/>
      <c r="Q75" s="712"/>
      <c r="R75" s="40"/>
      <c r="S75" s="41"/>
      <c r="T75" s="42"/>
      <c r="U75" s="43"/>
      <c r="V75" s="44"/>
    </row>
    <row r="76" spans="1:22" ht="34.5" x14ac:dyDescent="0.3">
      <c r="A76" s="1052"/>
      <c r="B76" s="689" t="s">
        <v>855</v>
      </c>
      <c r="C76" s="854" t="s">
        <v>880</v>
      </c>
      <c r="D76" s="619" t="s">
        <v>856</v>
      </c>
      <c r="E76" s="609"/>
      <c r="F76" s="51">
        <v>1</v>
      </c>
      <c r="G76" s="87">
        <v>44498</v>
      </c>
      <c r="H76" s="1055"/>
      <c r="I76" s="48">
        <v>1</v>
      </c>
      <c r="J76" s="35">
        <f>I76-F76</f>
        <v>0</v>
      </c>
      <c r="K76" s="322">
        <v>430</v>
      </c>
      <c r="L76" s="323"/>
      <c r="M76" s="52"/>
      <c r="N76" s="38">
        <f>K76*I76</f>
        <v>430</v>
      </c>
      <c r="O76" s="1061"/>
      <c r="P76" s="1064"/>
      <c r="Q76" s="712"/>
      <c r="R76" s="40"/>
      <c r="S76" s="41"/>
      <c r="T76" s="42"/>
      <c r="U76" s="43"/>
      <c r="V76" s="44"/>
    </row>
    <row r="77" spans="1:22" ht="18.75" customHeight="1" x14ac:dyDescent="0.3">
      <c r="A77" s="1052"/>
      <c r="B77" s="286" t="s">
        <v>857</v>
      </c>
      <c r="C77" s="854" t="s">
        <v>880</v>
      </c>
      <c r="D77" s="610" t="s">
        <v>852</v>
      </c>
      <c r="E77" s="609"/>
      <c r="F77" s="51">
        <v>1</v>
      </c>
      <c r="G77" s="87">
        <v>44498</v>
      </c>
      <c r="H77" s="1055"/>
      <c r="I77" s="48">
        <v>1</v>
      </c>
      <c r="J77" s="35">
        <f t="shared" si="0"/>
        <v>0</v>
      </c>
      <c r="K77" s="322">
        <v>590</v>
      </c>
      <c r="L77" s="323"/>
      <c r="M77" s="52"/>
      <c r="N77" s="38">
        <f t="shared" si="1"/>
        <v>590</v>
      </c>
      <c r="O77" s="1061"/>
      <c r="P77" s="1064"/>
      <c r="Q77" s="712"/>
      <c r="R77" s="40"/>
      <c r="S77" s="41"/>
      <c r="T77" s="42"/>
      <c r="U77" s="43"/>
      <c r="V77" s="44"/>
    </row>
    <row r="78" spans="1:22" ht="16.5" customHeight="1" thickBot="1" x14ac:dyDescent="0.35">
      <c r="A78" s="1053"/>
      <c r="B78" s="286" t="s">
        <v>859</v>
      </c>
      <c r="C78" s="854" t="s">
        <v>880</v>
      </c>
      <c r="D78" s="181" t="s">
        <v>853</v>
      </c>
      <c r="E78" s="613"/>
      <c r="F78" s="51">
        <v>2.46</v>
      </c>
      <c r="G78" s="87">
        <v>44498</v>
      </c>
      <c r="H78" s="1055"/>
      <c r="I78" s="48">
        <v>2.46</v>
      </c>
      <c r="J78" s="35">
        <f t="shared" si="0"/>
        <v>0</v>
      </c>
      <c r="K78" s="56">
        <v>548.78</v>
      </c>
      <c r="L78" s="52"/>
      <c r="M78" s="52"/>
      <c r="N78" s="38">
        <f t="shared" si="1"/>
        <v>1349.9987999999998</v>
      </c>
      <c r="O78" s="1061"/>
      <c r="P78" s="1064"/>
      <c r="Q78" s="712"/>
      <c r="R78" s="40"/>
      <c r="S78" s="41"/>
      <c r="T78" s="42"/>
      <c r="U78" s="43"/>
      <c r="V78" s="44"/>
    </row>
    <row r="79" spans="1:22" s="327" customFormat="1" ht="16.5" customHeight="1" x14ac:dyDescent="0.3">
      <c r="A79" s="1056" t="s">
        <v>848</v>
      </c>
      <c r="B79" s="286" t="s">
        <v>860</v>
      </c>
      <c r="C79" s="856" t="s">
        <v>880</v>
      </c>
      <c r="D79" s="763" t="s">
        <v>861</v>
      </c>
      <c r="E79" s="97"/>
      <c r="F79" s="320">
        <v>5.31</v>
      </c>
      <c r="G79" s="321">
        <v>44498</v>
      </c>
      <c r="H79" s="1058" t="s">
        <v>864</v>
      </c>
      <c r="I79" s="853">
        <v>5.31</v>
      </c>
      <c r="J79" s="35">
        <f t="shared" si="0"/>
        <v>0</v>
      </c>
      <c r="K79" s="581">
        <v>146</v>
      </c>
      <c r="L79" s="323"/>
      <c r="M79" s="323"/>
      <c r="N79" s="38">
        <f t="shared" si="1"/>
        <v>775.26</v>
      </c>
      <c r="O79" s="1061"/>
      <c r="P79" s="1064"/>
      <c r="Q79" s="712"/>
      <c r="R79" s="324"/>
      <c r="S79" s="41"/>
      <c r="T79" s="42"/>
      <c r="U79" s="325"/>
      <c r="V79" s="326"/>
    </row>
    <row r="80" spans="1:22" s="327" customFormat="1" ht="16.5" customHeight="1" thickBot="1" x14ac:dyDescent="0.35">
      <c r="A80" s="1057"/>
      <c r="B80" s="286" t="s">
        <v>862</v>
      </c>
      <c r="C80" s="856" t="s">
        <v>880</v>
      </c>
      <c r="D80" s="629" t="s">
        <v>861</v>
      </c>
      <c r="E80" s="613"/>
      <c r="F80" s="320">
        <v>2.81</v>
      </c>
      <c r="G80" s="321">
        <v>44498</v>
      </c>
      <c r="H80" s="1059"/>
      <c r="I80" s="275">
        <v>2.81</v>
      </c>
      <c r="J80" s="35">
        <f t="shared" si="0"/>
        <v>0</v>
      </c>
      <c r="K80" s="581">
        <v>92</v>
      </c>
      <c r="L80" s="323"/>
      <c r="M80" s="323"/>
      <c r="N80" s="38">
        <f t="shared" si="1"/>
        <v>258.52</v>
      </c>
      <c r="O80" s="1061"/>
      <c r="P80" s="1064"/>
      <c r="Q80" s="712"/>
      <c r="R80" s="324"/>
      <c r="S80" s="41"/>
      <c r="T80" s="42"/>
      <c r="U80" s="325"/>
      <c r="V80" s="326"/>
    </row>
    <row r="81" spans="1:22" s="327" customFormat="1" ht="16.5" customHeight="1" thickBot="1" x14ac:dyDescent="0.35">
      <c r="A81" s="594" t="s">
        <v>848</v>
      </c>
      <c r="B81" s="425" t="s">
        <v>858</v>
      </c>
      <c r="C81" s="855"/>
      <c r="D81" s="629" t="s">
        <v>853</v>
      </c>
      <c r="E81" s="613"/>
      <c r="F81" s="320">
        <v>1.3</v>
      </c>
      <c r="G81" s="276">
        <v>44498</v>
      </c>
      <c r="H81" s="718" t="s">
        <v>863</v>
      </c>
      <c r="I81" s="320">
        <v>1.3</v>
      </c>
      <c r="J81" s="35">
        <f t="shared" si="0"/>
        <v>0</v>
      </c>
      <c r="K81" s="581">
        <v>145</v>
      </c>
      <c r="L81" s="323"/>
      <c r="M81" s="323"/>
      <c r="N81" s="38">
        <f t="shared" si="1"/>
        <v>188.5</v>
      </c>
      <c r="O81" s="1062"/>
      <c r="P81" s="1065"/>
      <c r="Q81" s="712"/>
      <c r="R81" s="324"/>
      <c r="S81" s="41"/>
      <c r="T81" s="42"/>
      <c r="U81" s="325"/>
      <c r="V81" s="326"/>
    </row>
    <row r="82" spans="1:22" s="327" customFormat="1" ht="16.5" customHeight="1" x14ac:dyDescent="0.3">
      <c r="A82" s="851"/>
      <c r="B82" s="425"/>
      <c r="C82" s="629"/>
      <c r="D82" s="628"/>
      <c r="E82" s="613"/>
      <c r="F82" s="320"/>
      <c r="G82" s="276"/>
      <c r="H82" s="630"/>
      <c r="I82" s="320"/>
      <c r="J82" s="35">
        <f t="shared" si="0"/>
        <v>0</v>
      </c>
      <c r="K82" s="581"/>
      <c r="L82" s="323"/>
      <c r="M82" s="323"/>
      <c r="N82" s="38">
        <f t="shared" si="1"/>
        <v>0</v>
      </c>
      <c r="O82" s="711"/>
      <c r="P82" s="714"/>
      <c r="Q82" s="508"/>
      <c r="R82" s="324"/>
      <c r="S82" s="41"/>
      <c r="T82" s="42"/>
      <c r="U82" s="325"/>
      <c r="V82" s="326"/>
    </row>
    <row r="83" spans="1:22" ht="16.5" customHeight="1" x14ac:dyDescent="0.3">
      <c r="A83" s="58"/>
      <c r="B83" s="61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323"/>
      <c r="M83" s="323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58"/>
      <c r="B84" s="61"/>
      <c r="C84" s="116"/>
      <c r="D84" s="612"/>
      <c r="E84" s="613"/>
      <c r="F84" s="51"/>
      <c r="G84" s="49"/>
      <c r="H84" s="684"/>
      <c r="I84" s="51"/>
      <c r="J84" s="35">
        <f t="shared" si="0"/>
        <v>0</v>
      </c>
      <c r="K84" s="56"/>
      <c r="L84" s="1018"/>
      <c r="M84" s="1019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58"/>
      <c r="B85" s="61"/>
      <c r="C85" s="116"/>
      <c r="D85" s="612"/>
      <c r="E85" s="613"/>
      <c r="F85" s="51"/>
      <c r="G85" s="49"/>
      <c r="H85" s="684"/>
      <c r="I85" s="51"/>
      <c r="J85" s="35">
        <f t="shared" si="0"/>
        <v>0</v>
      </c>
      <c r="K85" s="56"/>
      <c r="L85" s="1018"/>
      <c r="M85" s="1019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26.25" customHeight="1" x14ac:dyDescent="0.3">
      <c r="A86" s="683"/>
      <c r="B86" s="61"/>
      <c r="C86" s="809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685"/>
      <c r="M86" s="685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26.25" customHeight="1" x14ac:dyDescent="0.3">
      <c r="A87" s="683"/>
      <c r="B87" s="61"/>
      <c r="C87" s="809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685"/>
      <c r="M87" s="68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287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287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323"/>
      <c r="M89" s="32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287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45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1"/>
      <c r="D95" s="91"/>
      <c r="E95" s="93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25">
      <c r="A96" s="102"/>
      <c r="B96" s="58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25">
      <c r="A97" s="102"/>
      <c r="B97" s="58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1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1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1"/>
      <c r="U100" s="43"/>
      <c r="V100" s="44"/>
    </row>
    <row r="101" spans="1:22" ht="18.75" x14ac:dyDescent="0.3">
      <c r="A101" s="61"/>
      <c r="B101" s="103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2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5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3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0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0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5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8"/>
      <c r="B117" s="61"/>
      <c r="C117" s="809"/>
      <c r="D117" s="809"/>
      <c r="E117" s="109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809"/>
      <c r="D119" s="809"/>
      <c r="E119" s="109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1"/>
      <c r="D121" s="91"/>
      <c r="E121" s="93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40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690"/>
      <c r="Q123" s="508"/>
      <c r="R123" s="112"/>
      <c r="S123" s="41"/>
      <c r="T123" s="42"/>
      <c r="U123" s="43"/>
      <c r="V123" s="44"/>
    </row>
    <row r="124" spans="1:22" ht="18.75" x14ac:dyDescent="0.3">
      <c r="A124" s="61"/>
      <c r="B124" s="61"/>
      <c r="C124" s="96"/>
      <c r="D124" s="96"/>
      <c r="E124" s="97"/>
      <c r="F124" s="51"/>
      <c r="G124" s="49"/>
      <c r="H124" s="111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112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7.25" x14ac:dyDescent="0.3">
      <c r="A126" s="45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1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16"/>
      <c r="D135" s="116"/>
      <c r="E135" s="117"/>
      <c r="F135" s="51"/>
      <c r="G135" s="49"/>
      <c r="H135" s="118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10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16"/>
      <c r="D136" s="116"/>
      <c r="E136" s="117"/>
      <c r="F136" s="51"/>
      <c r="G136" s="49"/>
      <c r="H136" s="118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x14ac:dyDescent="0.3">
      <c r="A138" s="107"/>
      <c r="B138" s="61"/>
      <c r="C138" s="96"/>
      <c r="D138" s="96"/>
      <c r="E138" s="97"/>
      <c r="F138" s="51"/>
      <c r="G138" s="49"/>
      <c r="H138" s="119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49"/>
      <c r="H139" s="12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59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49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66"/>
      <c r="B142" s="61"/>
      <c r="C142" s="96"/>
      <c r="D142" s="96"/>
      <c r="E142" s="97"/>
      <c r="F142" s="51"/>
      <c r="G142" s="125"/>
      <c r="H142" s="126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6"/>
      <c r="I144" s="51"/>
      <c r="J144" s="35">
        <f t="shared" si="0"/>
        <v>0</v>
      </c>
      <c r="K144" s="128"/>
      <c r="L144" s="52"/>
      <c r="M144" s="52" t="s">
        <v>18</v>
      </c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26"/>
      <c r="I145" s="51"/>
      <c r="J145" s="35">
        <f t="shared" si="0"/>
        <v>0</v>
      </c>
      <c r="K145" s="128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15"/>
      <c r="B146" s="61"/>
      <c r="C146" s="129"/>
      <c r="D146" s="129"/>
      <c r="E146" s="130"/>
      <c r="F146" s="51"/>
      <c r="G146" s="127"/>
      <c r="H146" s="131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32"/>
      <c r="B147" s="61"/>
      <c r="C147" s="96"/>
      <c r="D147" s="96"/>
      <c r="E147" s="97"/>
      <c r="F147" s="51"/>
      <c r="G147" s="127"/>
      <c r="H147" s="110"/>
      <c r="I147" s="51"/>
      <c r="J147" s="35">
        <f t="shared" ref="J147:J210" si="4">I147-F147</f>
        <v>0</v>
      </c>
      <c r="K147" s="128"/>
      <c r="L147" s="133"/>
      <c r="M147" s="133"/>
      <c r="N147" s="57">
        <f t="shared" si="1"/>
        <v>0</v>
      </c>
      <c r="O147" s="300"/>
      <c r="P147" s="315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28"/>
      <c r="L148" s="133"/>
      <c r="M148" s="133"/>
      <c r="N148" s="57">
        <f t="shared" si="1"/>
        <v>0</v>
      </c>
      <c r="O148" s="156"/>
      <c r="P148" s="312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34"/>
      <c r="I149" s="51"/>
      <c r="J149" s="35">
        <f t="shared" si="4"/>
        <v>0</v>
      </c>
      <c r="K149" s="135"/>
      <c r="L149" s="133"/>
      <c r="M149" s="133"/>
      <c r="N149" s="136">
        <f t="shared" si="1"/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8"/>
      <c r="M150" s="138"/>
      <c r="N150" s="136">
        <f t="shared" si="1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39"/>
      <c r="B151" s="61"/>
      <c r="C151" s="96"/>
      <c r="D151" s="96"/>
      <c r="E151" s="97"/>
      <c r="F151" s="140"/>
      <c r="G151" s="127"/>
      <c r="H151" s="120"/>
      <c r="I151" s="51"/>
      <c r="J151" s="35">
        <f t="shared" si="4"/>
        <v>0</v>
      </c>
      <c r="K151" s="137"/>
      <c r="L151" s="141"/>
      <c r="M151" s="141"/>
      <c r="N151" s="136">
        <f>K151*I151</f>
        <v>0</v>
      </c>
      <c r="O151" s="299"/>
      <c r="P151" s="127"/>
      <c r="Q151" s="123"/>
      <c r="R151" s="124"/>
      <c r="S151" s="41"/>
      <c r="T151" s="42"/>
      <c r="U151" s="43"/>
      <c r="V151" s="44"/>
    </row>
    <row r="152" spans="1:22" ht="17.25" x14ac:dyDescent="0.3">
      <c r="A152" s="121"/>
      <c r="B152" s="61"/>
      <c r="C152" s="96"/>
      <c r="D152" s="96"/>
      <c r="E152" s="97"/>
      <c r="F152" s="51"/>
      <c r="G152" s="127"/>
      <c r="H152" s="110"/>
      <c r="I152" s="51"/>
      <c r="J152" s="35">
        <f t="shared" si="4"/>
        <v>0</v>
      </c>
      <c r="K152" s="137"/>
      <c r="L152" s="133"/>
      <c r="M152" s="133"/>
      <c r="N152" s="136">
        <f t="shared" ref="N152:N236" si="5">K152*I152</f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42"/>
      <c r="I153" s="51"/>
      <c r="J153" s="35">
        <f t="shared" si="4"/>
        <v>0</v>
      </c>
      <c r="K153" s="56"/>
      <c r="L153" s="133"/>
      <c r="M153" s="133"/>
      <c r="N153" s="57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22"/>
      <c r="I154" s="51"/>
      <c r="J154" s="35">
        <f t="shared" si="4"/>
        <v>0</v>
      </c>
      <c r="K154" s="137"/>
      <c r="L154" s="133"/>
      <c r="M154" s="133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33"/>
      <c r="M155" s="133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4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137"/>
      <c r="L157" s="145"/>
      <c r="M157" s="145"/>
      <c r="N157" s="136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4"/>
        <v>0</v>
      </c>
      <c r="K158" s="137"/>
      <c r="L158" s="145"/>
      <c r="M158" s="145"/>
      <c r="N158" s="136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146"/>
      <c r="D160" s="146"/>
      <c r="E160" s="147"/>
      <c r="F160" s="51"/>
      <c r="G160" s="127"/>
      <c r="H160" s="143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299"/>
      <c r="P160" s="316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6"/>
      <c r="D161" s="146"/>
      <c r="E161" s="147"/>
      <c r="F161" s="51"/>
      <c r="G161" s="127"/>
      <c r="H161" s="143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299"/>
      <c r="P161" s="316"/>
      <c r="Q161" s="39"/>
      <c r="R161" s="40"/>
      <c r="S161" s="41"/>
      <c r="T161" s="42"/>
      <c r="U161" s="43"/>
      <c r="V161" s="44"/>
    </row>
    <row r="162" spans="1:22" ht="17.25" x14ac:dyDescent="0.3">
      <c r="A162" s="60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08"/>
      <c r="B163" s="61"/>
      <c r="C163" s="148"/>
      <c r="D163" s="148"/>
      <c r="E163" s="130"/>
      <c r="F163" s="51"/>
      <c r="G163" s="127"/>
      <c r="H163" s="50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29"/>
      <c r="D164" s="129"/>
      <c r="E164" s="130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x14ac:dyDescent="0.3">
      <c r="A165" s="149"/>
      <c r="B165" s="150"/>
      <c r="C165" s="95"/>
      <c r="D165" s="95"/>
      <c r="E165" s="114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0"/>
      <c r="P165" s="315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1"/>
      <c r="D166" s="151"/>
      <c r="E166" s="152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1"/>
      <c r="D167" s="151"/>
      <c r="E167" s="152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53"/>
      <c r="B168" s="61"/>
      <c r="C168" s="154"/>
      <c r="D168" s="154"/>
      <c r="E168" s="155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7"/>
      <c r="D169" s="157"/>
      <c r="E169" s="158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301"/>
      <c r="P169" s="317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7"/>
      <c r="D170" s="157"/>
      <c r="E170" s="158"/>
      <c r="F170" s="51"/>
      <c r="G170" s="49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1"/>
      <c r="P170" s="317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59"/>
      <c r="D171" s="159"/>
      <c r="E171" s="160"/>
      <c r="F171" s="161"/>
      <c r="G171" s="127"/>
      <c r="H171" s="162"/>
      <c r="I171" s="161"/>
      <c r="J171" s="35">
        <f t="shared" si="4"/>
        <v>0</v>
      </c>
      <c r="N171" s="57">
        <f t="shared" si="5"/>
        <v>0</v>
      </c>
      <c r="O171" s="302"/>
      <c r="P171" s="316"/>
      <c r="Q171" s="163"/>
      <c r="R171" s="164"/>
      <c r="S171" s="165"/>
      <c r="T171" s="166"/>
      <c r="U171" s="167"/>
      <c r="V171" s="168"/>
    </row>
    <row r="172" spans="1:22" ht="17.25" x14ac:dyDescent="0.3">
      <c r="A172" s="115"/>
      <c r="B172" s="61"/>
      <c r="C172" s="154"/>
      <c r="D172" s="154"/>
      <c r="E172" s="155"/>
      <c r="F172" s="161"/>
      <c r="G172" s="127"/>
      <c r="H172" s="162"/>
      <c r="I172" s="161"/>
      <c r="J172" s="35">
        <f t="shared" si="4"/>
        <v>0</v>
      </c>
      <c r="N172" s="57">
        <f t="shared" si="5"/>
        <v>0</v>
      </c>
      <c r="O172" s="302"/>
      <c r="P172" s="316"/>
      <c r="Q172" s="163"/>
      <c r="R172" s="164"/>
      <c r="S172" s="165"/>
      <c r="T172" s="166"/>
      <c r="U172" s="167"/>
      <c r="V172" s="168"/>
    </row>
    <row r="173" spans="1:22" ht="17.25" x14ac:dyDescent="0.3">
      <c r="A173" s="115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0"/>
      <c r="D178" s="170"/>
      <c r="E178" s="109"/>
      <c r="F178" s="51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53"/>
      <c r="B184" s="107"/>
      <c r="C184" s="154"/>
      <c r="D184" s="154"/>
      <c r="E184" s="155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71"/>
      <c r="B185" s="61"/>
      <c r="C185" s="157"/>
      <c r="D185" s="157"/>
      <c r="E185" s="158"/>
      <c r="F185" s="51"/>
      <c r="G185" s="49"/>
      <c r="H185" s="131"/>
      <c r="I185" s="51"/>
      <c r="J185" s="35">
        <f t="shared" si="4"/>
        <v>0</v>
      </c>
      <c r="K185" s="56"/>
      <c r="L185" s="52"/>
      <c r="M185" s="52"/>
      <c r="N185" s="57">
        <f>K185*I185</f>
        <v>0</v>
      </c>
      <c r="O185" s="301"/>
      <c r="P185" s="317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51"/>
      <c r="G188" s="127"/>
      <c r="H188" s="174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74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51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x14ac:dyDescent="0.25">
      <c r="A205" s="107"/>
      <c r="B205" s="159"/>
      <c r="C205" s="148"/>
      <c r="D205" s="148"/>
      <c r="E205" s="130"/>
      <c r="F205" s="51"/>
      <c r="G205" s="49"/>
      <c r="H205" s="50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1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6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ref="J211:J254" si="6">I211-F211</f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7"/>
      <c r="D220" s="177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0"/>
      <c r="D223" s="170"/>
      <c r="E223" s="109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70"/>
      <c r="D224" s="170"/>
      <c r="E224" s="109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54"/>
      <c r="D226" s="154"/>
      <c r="E226" s="155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96"/>
      <c r="D227" s="96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08"/>
      <c r="B228" s="107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78"/>
      <c r="B231" s="179"/>
      <c r="C231" s="129"/>
      <c r="D231" s="129"/>
      <c r="E231" s="130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29"/>
      <c r="D232" s="129"/>
      <c r="E232" s="130"/>
      <c r="F232" s="51"/>
      <c r="G232" s="127"/>
      <c r="H232" s="50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79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79"/>
      <c r="C234" s="95"/>
      <c r="D234" s="95"/>
      <c r="E234" s="114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79"/>
      <c r="C235" s="95"/>
      <c r="D235" s="95"/>
      <c r="E235" s="114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79"/>
      <c r="C236" s="146"/>
      <c r="D236" s="146"/>
      <c r="E236" s="147"/>
      <c r="F236" s="51"/>
      <c r="G236" s="127"/>
      <c r="H236" s="143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81"/>
      <c r="D237" s="181"/>
      <c r="E237" s="158"/>
      <c r="F237" s="51"/>
      <c r="G237" s="127"/>
      <c r="H237" s="143"/>
      <c r="I237" s="51"/>
      <c r="J237" s="35">
        <f t="shared" si="6"/>
        <v>0</v>
      </c>
      <c r="K237" s="56"/>
      <c r="L237" s="182"/>
      <c r="M237" s="183"/>
      <c r="N237" s="57">
        <f t="shared" ref="N237:N246" si="7">K237*I237-M237</f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4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4"/>
      <c r="C239" s="116"/>
      <c r="D239" s="116"/>
      <c r="E239" s="117"/>
      <c r="F239" s="116"/>
      <c r="G239" s="116"/>
      <c r="H239" s="809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809"/>
      <c r="I240" s="48"/>
      <c r="J240" s="35">
        <f t="shared" si="6"/>
        <v>0</v>
      </c>
      <c r="K240" s="56"/>
      <c r="L240" s="182"/>
      <c r="M240" s="183"/>
      <c r="N240" s="57">
        <f t="shared" si="7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5"/>
      <c r="C241" s="116"/>
      <c r="D241" s="116"/>
      <c r="E241" s="117"/>
      <c r="F241" s="116"/>
      <c r="G241" s="116"/>
      <c r="H241" s="809"/>
      <c r="I241" s="48"/>
      <c r="J241" s="35">
        <f t="shared" si="6"/>
        <v>0</v>
      </c>
      <c r="K241" s="56"/>
      <c r="L241" s="182"/>
      <c r="M241" s="183"/>
      <c r="N241" s="57">
        <f t="shared" si="7"/>
        <v>0</v>
      </c>
      <c r="O241" s="156"/>
      <c r="P241" s="59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5"/>
      <c r="C242" s="116"/>
      <c r="D242" s="116"/>
      <c r="E242" s="117"/>
      <c r="F242" s="116"/>
      <c r="G242" s="116"/>
      <c r="H242" s="809"/>
      <c r="I242" s="48"/>
      <c r="J242" s="35">
        <f t="shared" si="6"/>
        <v>0</v>
      </c>
      <c r="K242" s="56"/>
      <c r="L242" s="182"/>
      <c r="M242" s="183"/>
      <c r="N242" s="57">
        <f t="shared" si="7"/>
        <v>0</v>
      </c>
      <c r="O242" s="156"/>
      <c r="P242" s="59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7"/>
      <c r="E243" s="188"/>
      <c r="F243" s="34"/>
      <c r="G243" s="189"/>
      <c r="H243" s="190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86"/>
      <c r="D244" s="186"/>
      <c r="E244" s="192"/>
      <c r="F244" s="51"/>
      <c r="G244" s="127"/>
      <c r="H244" s="143"/>
      <c r="I244" s="51"/>
      <c r="J244" s="35">
        <f t="shared" si="6"/>
        <v>0</v>
      </c>
      <c r="K244" s="56"/>
      <c r="L244" s="182"/>
      <c r="M244" s="191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ht="18.75" x14ac:dyDescent="0.3">
      <c r="A245" s="108"/>
      <c r="B245" s="107"/>
      <c r="C245" s="186"/>
      <c r="D245" s="186"/>
      <c r="E245" s="192"/>
      <c r="F245" s="51"/>
      <c r="G245" s="127"/>
      <c r="H245" s="143"/>
      <c r="I245" s="51"/>
      <c r="J245" s="35">
        <f t="shared" si="6"/>
        <v>0</v>
      </c>
      <c r="K245" s="56"/>
      <c r="L245" s="182"/>
      <c r="M245" s="191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93"/>
      <c r="D246" s="193"/>
      <c r="E246" s="194"/>
      <c r="F246" s="51"/>
      <c r="G246" s="127"/>
      <c r="H246" s="143"/>
      <c r="I246" s="51"/>
      <c r="J246" s="35">
        <f t="shared" si="6"/>
        <v>0</v>
      </c>
      <c r="K246" s="56"/>
      <c r="L246" s="182"/>
      <c r="M246" s="191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35">
        <f t="shared" si="6"/>
        <v>0</v>
      </c>
      <c r="K247" s="198"/>
      <c r="L247" s="198"/>
      <c r="M247" s="198"/>
      <c r="N247" s="199">
        <f t="shared" ref="N247:N258" si="8">K247*I247</f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162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195"/>
      <c r="B249" s="107"/>
      <c r="C249" s="107"/>
      <c r="D249" s="107"/>
      <c r="E249" s="196"/>
      <c r="F249" s="161"/>
      <c r="G249" s="127"/>
      <c r="H249" s="162"/>
      <c r="I249" s="161">
        <v>0</v>
      </c>
      <c r="J249" s="35">
        <f t="shared" si="6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164"/>
      <c r="V249" s="168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203"/>
      <c r="I250" s="161">
        <v>0</v>
      </c>
      <c r="J250" s="35">
        <f t="shared" si="6"/>
        <v>0</v>
      </c>
      <c r="K250" s="198"/>
      <c r="L250" s="198"/>
      <c r="M250" s="198"/>
      <c r="N250" s="199">
        <f t="shared" si="8"/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204"/>
      <c r="B251" s="107"/>
      <c r="C251" s="107"/>
      <c r="D251" s="107"/>
      <c r="E251" s="196"/>
      <c r="F251" s="161"/>
      <c r="G251" s="127"/>
      <c r="H251" s="205"/>
      <c r="I251" s="161">
        <v>0</v>
      </c>
      <c r="J251" s="35">
        <f t="shared" si="6"/>
        <v>0</v>
      </c>
      <c r="K251" s="198"/>
      <c r="L251" s="198"/>
      <c r="M251" s="198"/>
      <c r="N251" s="199">
        <f t="shared" si="8"/>
        <v>0</v>
      </c>
      <c r="O251" s="303"/>
      <c r="P251" s="316"/>
      <c r="Q251" s="39"/>
      <c r="R251" s="200"/>
      <c r="S251" s="201"/>
      <c r="T251" s="202"/>
      <c r="U251" s="43"/>
      <c r="V251" s="44"/>
    </row>
    <row r="252" spans="1:22" x14ac:dyDescent="0.25">
      <c r="A252" s="206"/>
      <c r="B252" s="207"/>
      <c r="H252" s="212"/>
      <c r="I252" s="210">
        <v>0</v>
      </c>
      <c r="J252" s="35">
        <f t="shared" si="6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x14ac:dyDescent="0.25">
      <c r="A253" s="206"/>
      <c r="B253" s="207"/>
      <c r="I253" s="210">
        <v>0</v>
      </c>
      <c r="J253" s="35">
        <f t="shared" si="6"/>
        <v>0</v>
      </c>
      <c r="K253" s="213"/>
      <c r="L253" s="213"/>
      <c r="M253" s="213"/>
      <c r="N253" s="199">
        <f t="shared" si="8"/>
        <v>0</v>
      </c>
      <c r="O253" s="303"/>
      <c r="P253" s="316"/>
      <c r="Q253" s="163"/>
      <c r="R253" s="200"/>
      <c r="S253" s="201"/>
      <c r="T253" s="202"/>
      <c r="U253" s="43"/>
      <c r="V253" s="44"/>
    </row>
    <row r="254" spans="1:22" ht="16.5" thickBot="1" x14ac:dyDescent="0.3">
      <c r="A254" s="206"/>
      <c r="B254" s="207"/>
      <c r="I254" s="215">
        <v>0</v>
      </c>
      <c r="J254" s="35">
        <f t="shared" si="6"/>
        <v>0</v>
      </c>
      <c r="K254" s="213"/>
      <c r="L254" s="213"/>
      <c r="M254" s="213"/>
      <c r="N254" s="199">
        <f t="shared" si="8"/>
        <v>0</v>
      </c>
      <c r="O254" s="303"/>
      <c r="P254" s="316"/>
      <c r="Q254" s="163"/>
      <c r="R254" s="200"/>
      <c r="S254" s="201"/>
      <c r="T254" s="202"/>
      <c r="U254" s="43"/>
      <c r="V254" s="44"/>
    </row>
    <row r="255" spans="1:22" ht="19.5" thickTop="1" x14ac:dyDescent="0.3">
      <c r="A255" s="206"/>
      <c r="B255" s="207"/>
      <c r="F255" s="885" t="s">
        <v>19</v>
      </c>
      <c r="G255" s="885"/>
      <c r="H255" s="886"/>
      <c r="I255" s="216">
        <f>SUM(I4:I254)</f>
        <v>438347.55</v>
      </c>
      <c r="J255" s="217"/>
      <c r="K255" s="213"/>
      <c r="L255" s="218"/>
      <c r="M255" s="213"/>
      <c r="N255" s="199">
        <f t="shared" si="8"/>
        <v>0</v>
      </c>
      <c r="O255" s="303"/>
      <c r="P255" s="316"/>
      <c r="Q255" s="163"/>
      <c r="R255" s="200"/>
      <c r="S255" s="219"/>
      <c r="T255" s="166"/>
      <c r="U255" s="167"/>
      <c r="V255" s="44"/>
    </row>
    <row r="256" spans="1:22" ht="19.5" thickBot="1" x14ac:dyDescent="0.3">
      <c r="A256" s="220"/>
      <c r="B256" s="207"/>
      <c r="I256" s="221"/>
      <c r="J256" s="217"/>
      <c r="K256" s="213"/>
      <c r="L256" s="218"/>
      <c r="M256" s="213"/>
      <c r="N256" s="199">
        <f t="shared" si="8"/>
        <v>0</v>
      </c>
      <c r="O256" s="304"/>
      <c r="Q256" s="10"/>
      <c r="R256" s="222"/>
      <c r="S256" s="223"/>
      <c r="T256" s="224"/>
      <c r="V256" s="15"/>
    </row>
    <row r="257" spans="1:22" ht="16.5" thickTop="1" x14ac:dyDescent="0.25">
      <c r="A257" s="206"/>
      <c r="B257" s="207"/>
      <c r="J257" s="210"/>
      <c r="K257" s="213"/>
      <c r="L257" s="213"/>
      <c r="M257" s="213"/>
      <c r="N257" s="199">
        <f t="shared" si="8"/>
        <v>0</v>
      </c>
      <c r="O257" s="304"/>
      <c r="Q257" s="10"/>
      <c r="R257" s="222"/>
      <c r="S257" s="223"/>
      <c r="T257" s="224"/>
      <c r="V257" s="15"/>
    </row>
    <row r="258" spans="1:22" ht="16.5" thickBot="1" x14ac:dyDescent="0.3">
      <c r="A258" s="206"/>
      <c r="B258" s="207"/>
      <c r="J258" s="210"/>
      <c r="K258" s="226"/>
      <c r="N258" s="199">
        <f t="shared" si="8"/>
        <v>0</v>
      </c>
      <c r="O258" s="305"/>
      <c r="Q258" s="10"/>
      <c r="R258" s="222"/>
      <c r="S258" s="223"/>
      <c r="T258" s="227"/>
      <c r="V258" s="15"/>
    </row>
    <row r="259" spans="1:22" ht="17.25" thickTop="1" thickBot="1" x14ac:dyDescent="0.3">
      <c r="A259" s="206"/>
      <c r="H259" s="228"/>
      <c r="I259" s="229" t="s">
        <v>20</v>
      </c>
      <c r="J259" s="230"/>
      <c r="K259" s="230"/>
      <c r="L259" s="231">
        <f>SUM(L247:L258)</f>
        <v>0</v>
      </c>
      <c r="M259" s="232"/>
      <c r="N259" s="233">
        <f>SUM(N4:N258)</f>
        <v>13902405.528799998</v>
      </c>
      <c r="O259" s="306"/>
      <c r="Q259" s="234">
        <f>SUM(Q4:Q258)</f>
        <v>336900</v>
      </c>
      <c r="R259" s="9"/>
      <c r="S259" s="235">
        <f>SUM(S17:S258)</f>
        <v>0</v>
      </c>
      <c r="T259" s="236"/>
      <c r="U259" s="237"/>
      <c r="V259" s="238">
        <f>SUM(V247:V258)</f>
        <v>0</v>
      </c>
    </row>
    <row r="260" spans="1:22" x14ac:dyDescent="0.25">
      <c r="A260" s="206"/>
      <c r="H260" s="228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ht="16.5" thickBot="1" x14ac:dyDescent="0.3">
      <c r="A261" s="206"/>
      <c r="H261" s="228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ht="19.5" thickTop="1" x14ac:dyDescent="0.25">
      <c r="A262" s="206"/>
      <c r="I262" s="246" t="s">
        <v>21</v>
      </c>
      <c r="J262" s="247"/>
      <c r="K262" s="247"/>
      <c r="L262" s="248"/>
      <c r="M262" s="248"/>
      <c r="N262" s="249">
        <f>V259+S259+Q259+N259+L259</f>
        <v>14239305.528799998</v>
      </c>
      <c r="O262" s="307"/>
      <c r="R262" s="222"/>
      <c r="S262" s="243"/>
      <c r="U262" s="245"/>
      <c r="V262"/>
    </row>
    <row r="263" spans="1:22" ht="19.5" thickBot="1" x14ac:dyDescent="0.3">
      <c r="A263" s="250"/>
      <c r="I263" s="251"/>
      <c r="J263" s="252"/>
      <c r="K263" s="252"/>
      <c r="L263" s="253"/>
      <c r="M263" s="253"/>
      <c r="N263" s="254"/>
      <c r="O263" s="308"/>
      <c r="R263" s="222"/>
      <c r="S263" s="243"/>
      <c r="U263" s="245"/>
      <c r="V263"/>
    </row>
    <row r="264" spans="1:22" ht="16.5" thickTop="1" x14ac:dyDescent="0.25">
      <c r="A264" s="250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x14ac:dyDescent="0.25">
      <c r="A265" s="206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x14ac:dyDescent="0.25">
      <c r="A266" s="206"/>
      <c r="I266" s="239"/>
      <c r="J266" s="255"/>
      <c r="K266" s="241"/>
      <c r="L266" s="241"/>
      <c r="M266" s="241"/>
      <c r="N266" s="199"/>
      <c r="O266" s="309"/>
      <c r="R266" s="222"/>
      <c r="S266" s="243"/>
      <c r="U266" s="245"/>
      <c r="V266"/>
    </row>
    <row r="267" spans="1:22" x14ac:dyDescent="0.25">
      <c r="A267" s="250"/>
      <c r="N267" s="199"/>
      <c r="O267" s="310"/>
      <c r="R267" s="222"/>
      <c r="S267" s="243"/>
      <c r="U267" s="245"/>
      <c r="V267"/>
    </row>
    <row r="268" spans="1:22" x14ac:dyDescent="0.25">
      <c r="A268" s="250"/>
      <c r="O268" s="310"/>
      <c r="S268" s="243"/>
      <c r="U268" s="245"/>
      <c r="V268"/>
    </row>
    <row r="269" spans="1:22" x14ac:dyDescent="0.25">
      <c r="A269" s="206"/>
      <c r="B269" s="207"/>
      <c r="N269" s="199"/>
      <c r="O269" s="306"/>
      <c r="S269" s="243"/>
      <c r="U269" s="245"/>
      <c r="V269"/>
    </row>
    <row r="270" spans="1:22" x14ac:dyDescent="0.25">
      <c r="A270" s="250"/>
      <c r="B270" s="207"/>
      <c r="N270" s="199"/>
      <c r="O270" s="306"/>
      <c r="S270" s="243"/>
      <c r="U270" s="245"/>
      <c r="V270"/>
    </row>
    <row r="271" spans="1:22" x14ac:dyDescent="0.25">
      <c r="A271" s="206"/>
      <c r="B271" s="207"/>
      <c r="I271" s="239"/>
      <c r="J271" s="240"/>
      <c r="K271" s="241"/>
      <c r="L271" s="241"/>
      <c r="M271" s="241"/>
      <c r="N271" s="199"/>
      <c r="O271" s="306"/>
      <c r="S271" s="243"/>
      <c r="U271" s="245"/>
      <c r="V271"/>
    </row>
    <row r="272" spans="1:22" x14ac:dyDescent="0.25">
      <c r="A272" s="250"/>
      <c r="B272" s="207"/>
      <c r="I272" s="239"/>
      <c r="J272" s="240"/>
      <c r="K272" s="241"/>
      <c r="L272" s="241"/>
      <c r="M272" s="241"/>
      <c r="N272" s="199"/>
      <c r="O272" s="306"/>
      <c r="S272" s="243"/>
      <c r="U272" s="245"/>
      <c r="V272"/>
    </row>
    <row r="273" spans="1:22" x14ac:dyDescent="0.25">
      <c r="A273" s="206"/>
      <c r="B273" s="207"/>
      <c r="I273" s="258"/>
      <c r="J273" s="237"/>
      <c r="K273" s="237"/>
      <c r="N273" s="199"/>
      <c r="O273" s="306"/>
      <c r="S273" s="243"/>
      <c r="U273" s="245"/>
      <c r="V273"/>
    </row>
    <row r="274" spans="1:22" x14ac:dyDescent="0.25">
      <c r="A274" s="250"/>
      <c r="S274" s="243"/>
      <c r="U274" s="245"/>
      <c r="V274"/>
    </row>
    <row r="275" spans="1:22" x14ac:dyDescent="0.25">
      <c r="A275" s="206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50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5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64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2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</sheetData>
  <mergeCells count="12">
    <mergeCell ref="L84:M85"/>
    <mergeCell ref="F255:H255"/>
    <mergeCell ref="A1:J2"/>
    <mergeCell ref="W1:X1"/>
    <mergeCell ref="C60:C61"/>
    <mergeCell ref="O60:O61"/>
    <mergeCell ref="A73:A78"/>
    <mergeCell ref="H73:H78"/>
    <mergeCell ref="A79:A80"/>
    <mergeCell ref="H79:H80"/>
    <mergeCell ref="O73:O81"/>
    <mergeCell ref="P73:P8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4"/>
  <sheetViews>
    <sheetView tabSelected="1" workbookViewId="0">
      <pane ySplit="3" topLeftCell="A67" activePane="bottomLeft" state="frozen"/>
      <selection pane="bottomLeft" activeCell="F83" sqref="F83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882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917</v>
      </c>
      <c r="I4" s="34">
        <v>23500</v>
      </c>
      <c r="J4" s="35">
        <f t="shared" ref="J4:J142" si="0">I4-F4</f>
        <v>170</v>
      </c>
      <c r="K4" s="322">
        <v>31</v>
      </c>
      <c r="L4" s="758"/>
      <c r="M4" s="758"/>
      <c r="N4" s="38">
        <f t="shared" ref="N4:N146" si="1">K4*I4</f>
        <v>728500</v>
      </c>
      <c r="O4" s="510"/>
      <c r="P4" s="699"/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917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/>
      <c r="P5" s="722"/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918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/>
      <c r="P6" s="722"/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918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/>
      <c r="P7" s="722"/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26.25" customHeight="1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919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/>
      <c r="P8" s="699"/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25.5" customHeight="1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/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27" customHeight="1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/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20.25" customHeight="1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/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20.25" customHeight="1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/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20.25" customHeight="1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/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/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customHeight="1" thickTop="1" thickBot="1" x14ac:dyDescent="0.35">
      <c r="A15" s="863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/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/>
      <c r="B16" s="273"/>
      <c r="C16" s="679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322"/>
      <c r="L16" s="323"/>
      <c r="M16" s="323"/>
      <c r="N16" s="38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>
        <f t="shared" si="2"/>
        <v>0</v>
      </c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848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 t="s">
        <v>56</v>
      </c>
      <c r="C54" s="858"/>
      <c r="D54" s="792"/>
      <c r="E54" s="793"/>
      <c r="F54" s="862"/>
      <c r="G54" s="869"/>
      <c r="H54" s="862"/>
      <c r="I54" s="862"/>
      <c r="J54" s="35">
        <f t="shared" si="0"/>
        <v>0</v>
      </c>
      <c r="K54" s="322"/>
      <c r="L54" s="323"/>
      <c r="M54" s="323"/>
      <c r="N54" s="331">
        <f t="shared" si="1"/>
        <v>0</v>
      </c>
      <c r="O54" s="857"/>
      <c r="P54" s="713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61"/>
      <c r="B55" s="292" t="s">
        <v>56</v>
      </c>
      <c r="C55" s="858"/>
      <c r="D55" s="792"/>
      <c r="E55" s="793"/>
      <c r="F55" s="862"/>
      <c r="G55" s="869"/>
      <c r="H55" s="862"/>
      <c r="I55" s="862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2"/>
      <c r="G56" s="869"/>
      <c r="H56" s="862"/>
      <c r="I56" s="862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39"/>
      <c r="D57" s="717"/>
      <c r="E57" s="607"/>
      <c r="F57" s="862"/>
      <c r="G57" s="869"/>
      <c r="H57" s="862"/>
      <c r="I57" s="862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46"/>
      <c r="D58" s="717"/>
      <c r="E58" s="607"/>
      <c r="F58" s="862"/>
      <c r="G58" s="869"/>
      <c r="H58" s="862"/>
      <c r="I58" s="862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2"/>
      <c r="G59" s="869"/>
      <c r="H59" s="862"/>
      <c r="I59" s="862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2"/>
      <c r="G60" s="869"/>
      <c r="H60" s="862"/>
      <c r="I60" s="862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9"/>
      <c r="B61" s="328"/>
      <c r="C61" s="610"/>
      <c r="D61" s="608"/>
      <c r="E61" s="607"/>
      <c r="F61" s="862"/>
      <c r="G61" s="869"/>
      <c r="H61" s="862"/>
      <c r="I61" s="862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2"/>
      <c r="G62" s="869"/>
      <c r="H62" s="862"/>
      <c r="I62" s="862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2"/>
      <c r="G63" s="869"/>
      <c r="H63" s="862"/>
      <c r="I63" s="862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2"/>
      <c r="G64" s="869"/>
      <c r="H64" s="862"/>
      <c r="I64" s="862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2"/>
      <c r="G65" s="869"/>
      <c r="H65" s="862"/>
      <c r="I65" s="862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2"/>
      <c r="G66" s="869"/>
      <c r="H66" s="862"/>
      <c r="I66" s="862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2"/>
      <c r="G67" s="869"/>
      <c r="H67" s="862"/>
      <c r="I67" s="862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935</v>
      </c>
      <c r="B68" s="286" t="s">
        <v>936</v>
      </c>
      <c r="C68" s="619" t="s">
        <v>937</v>
      </c>
      <c r="D68" s="610"/>
      <c r="E68" s="609"/>
      <c r="F68" s="862">
        <v>18205.740000000002</v>
      </c>
      <c r="G68" s="869">
        <v>44504</v>
      </c>
      <c r="H68" s="862">
        <v>2008</v>
      </c>
      <c r="I68" s="862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60" t="s">
        <v>848</v>
      </c>
      <c r="B69" s="689" t="s">
        <v>907</v>
      </c>
      <c r="C69" s="1067" t="s">
        <v>905</v>
      </c>
      <c r="D69" s="619"/>
      <c r="E69" s="609"/>
      <c r="F69" s="862">
        <v>4.4800000000000004</v>
      </c>
      <c r="G69" s="869">
        <v>44505</v>
      </c>
      <c r="H69" s="862" t="s">
        <v>906</v>
      </c>
      <c r="I69" s="862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64" t="s">
        <v>35</v>
      </c>
      <c r="P69" s="1071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066"/>
      <c r="B70" s="872" t="s">
        <v>908</v>
      </c>
      <c r="C70" s="1068"/>
      <c r="D70" s="610"/>
      <c r="E70" s="609"/>
      <c r="F70" s="862">
        <v>5.09</v>
      </c>
      <c r="G70" s="869">
        <v>44505</v>
      </c>
      <c r="H70" s="862" t="s">
        <v>909</v>
      </c>
      <c r="I70" s="862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070"/>
      <c r="P70" s="1072"/>
      <c r="Q70" s="508"/>
      <c r="R70" s="40"/>
      <c r="S70" s="41"/>
      <c r="T70" s="42"/>
      <c r="U70" s="43"/>
      <c r="V70" s="44"/>
    </row>
    <row r="71" spans="1:22" ht="18.75" customHeight="1" x14ac:dyDescent="0.3">
      <c r="A71" s="1066"/>
      <c r="B71" s="286" t="s">
        <v>910</v>
      </c>
      <c r="C71" s="1068"/>
      <c r="D71" s="619"/>
      <c r="E71" s="609"/>
      <c r="F71" s="862">
        <v>0.5</v>
      </c>
      <c r="G71" s="869">
        <v>44505</v>
      </c>
      <c r="H71" s="862" t="s">
        <v>911</v>
      </c>
      <c r="I71" s="862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070"/>
      <c r="P71" s="1072"/>
      <c r="Q71" s="508"/>
      <c r="R71" s="40"/>
      <c r="S71" s="41"/>
      <c r="T71" s="42"/>
      <c r="U71" s="43"/>
      <c r="V71" s="44"/>
    </row>
    <row r="72" spans="1:22" ht="17.25" customHeight="1" x14ac:dyDescent="0.3">
      <c r="A72" s="1066"/>
      <c r="B72" s="689" t="s">
        <v>912</v>
      </c>
      <c r="C72" s="1068"/>
      <c r="D72" s="619"/>
      <c r="E72" s="609"/>
      <c r="F72" s="862">
        <v>0.56000000000000005</v>
      </c>
      <c r="G72" s="869">
        <v>44505</v>
      </c>
      <c r="H72" s="862" t="s">
        <v>911</v>
      </c>
      <c r="I72" s="862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070"/>
      <c r="P72" s="1072"/>
      <c r="Q72" s="508"/>
      <c r="R72" s="40"/>
      <c r="S72" s="41"/>
      <c r="T72" s="42"/>
      <c r="U72" s="43"/>
      <c r="V72" s="44"/>
    </row>
    <row r="73" spans="1:22" ht="18.75" customHeight="1" x14ac:dyDescent="0.3">
      <c r="A73" s="1066"/>
      <c r="B73" s="286" t="s">
        <v>913</v>
      </c>
      <c r="C73" s="1068"/>
      <c r="D73" s="610"/>
      <c r="E73" s="609"/>
      <c r="F73" s="862">
        <v>1.56</v>
      </c>
      <c r="G73" s="869">
        <v>44505</v>
      </c>
      <c r="H73" s="862" t="s">
        <v>911</v>
      </c>
      <c r="I73" s="862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070"/>
      <c r="P73" s="1072"/>
      <c r="Q73" s="508"/>
      <c r="R73" s="40"/>
      <c r="S73" s="41"/>
      <c r="T73" s="42"/>
      <c r="U73" s="43"/>
      <c r="V73" s="44"/>
    </row>
    <row r="74" spans="1:22" ht="16.5" customHeight="1" x14ac:dyDescent="0.3">
      <c r="A74" s="1066"/>
      <c r="B74" s="286" t="s">
        <v>914</v>
      </c>
      <c r="C74" s="1068"/>
      <c r="D74" s="181"/>
      <c r="E74" s="613"/>
      <c r="F74" s="862">
        <v>0.4</v>
      </c>
      <c r="G74" s="869">
        <v>44505</v>
      </c>
      <c r="H74" s="862" t="s">
        <v>911</v>
      </c>
      <c r="I74" s="862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070"/>
      <c r="P74" s="1072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61"/>
      <c r="B75" s="286" t="s">
        <v>915</v>
      </c>
      <c r="C75" s="1069"/>
      <c r="D75" s="763"/>
      <c r="E75" s="97"/>
      <c r="F75" s="862">
        <v>2.8</v>
      </c>
      <c r="G75" s="869">
        <v>44505</v>
      </c>
      <c r="H75" s="862" t="s">
        <v>911</v>
      </c>
      <c r="I75" s="862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65"/>
      <c r="P75" s="1073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59</v>
      </c>
      <c r="B76" s="286"/>
      <c r="C76" s="856"/>
      <c r="D76" s="629"/>
      <c r="E76" s="613"/>
      <c r="F76" s="862"/>
      <c r="G76" s="869"/>
      <c r="H76" s="862"/>
      <c r="I76" s="862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276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5"/>
      <c r="D77" s="629"/>
      <c r="E77" s="613"/>
      <c r="F77" s="862"/>
      <c r="G77" s="869"/>
      <c r="H77" s="862"/>
      <c r="I77" s="862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1" t="s">
        <v>940</v>
      </c>
      <c r="B78" s="425" t="s">
        <v>941</v>
      </c>
      <c r="C78" s="629" t="s">
        <v>942</v>
      </c>
      <c r="D78" s="628"/>
      <c r="E78" s="613"/>
      <c r="F78" s="862">
        <v>9324.66</v>
      </c>
      <c r="G78" s="869">
        <v>44508</v>
      </c>
      <c r="H78" s="874" t="s">
        <v>943</v>
      </c>
      <c r="I78" s="862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938</v>
      </c>
      <c r="B80" s="61" t="s">
        <v>53</v>
      </c>
      <c r="C80" s="873" t="s">
        <v>939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18"/>
      <c r="M80" s="1019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18"/>
      <c r="M81" s="1019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945</v>
      </c>
      <c r="D82" s="612"/>
      <c r="E82" s="613"/>
      <c r="F82" s="51">
        <v>500</v>
      </c>
      <c r="G82" s="49">
        <v>44510</v>
      </c>
      <c r="H82" s="620" t="s">
        <v>946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60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60"/>
      <c r="D113" s="860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60"/>
      <c r="D115" s="860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870"/>
      <c r="H234" s="860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70"/>
      <c r="H235" s="860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870"/>
      <c r="H236" s="860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70"/>
      <c r="H237" s="860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70"/>
      <c r="H238" s="860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885" t="s">
        <v>19</v>
      </c>
      <c r="G251" s="885"/>
      <c r="H251" s="886"/>
      <c r="I251" s="216">
        <f>SUM(I4:I250)</f>
        <v>216905.78999999998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6894496.5320000015</v>
      </c>
      <c r="O255" s="306"/>
      <c r="Q255" s="234">
        <f>SUM(Q4:Q254)</f>
        <v>70420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6964916.5320000015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 s="871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 s="871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71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71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 s="871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 s="871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71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71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71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7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71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71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71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9">
    <mergeCell ref="L80:M81"/>
    <mergeCell ref="F251:H251"/>
    <mergeCell ref="A1:J2"/>
    <mergeCell ref="W1:X1"/>
    <mergeCell ref="C57:C58"/>
    <mergeCell ref="A69:A75"/>
    <mergeCell ref="C69:C75"/>
    <mergeCell ref="O69:O75"/>
    <mergeCell ref="P69:P7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98" t="s">
        <v>89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54" t="s">
        <v>138</v>
      </c>
      <c r="B38" s="328" t="s">
        <v>56</v>
      </c>
      <c r="C38" s="952" t="s">
        <v>184</v>
      </c>
      <c r="D38" s="329"/>
      <c r="E38" s="47"/>
      <c r="F38" s="320">
        <v>1321.6</v>
      </c>
      <c r="G38" s="321">
        <v>44228</v>
      </c>
      <c r="H38" s="956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13" t="s">
        <v>35</v>
      </c>
      <c r="P38" s="915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55"/>
      <c r="B39" s="328" t="s">
        <v>139</v>
      </c>
      <c r="C39" s="953"/>
      <c r="D39" s="330"/>
      <c r="E39" s="47"/>
      <c r="F39" s="51">
        <v>69.599999999999994</v>
      </c>
      <c r="G39" s="87">
        <v>44228</v>
      </c>
      <c r="H39" s="957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14"/>
      <c r="P39" s="916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46" t="s">
        <v>138</v>
      </c>
      <c r="B44" s="86" t="s">
        <v>56</v>
      </c>
      <c r="C44" s="942" t="s">
        <v>217</v>
      </c>
      <c r="D44" s="69"/>
      <c r="E44" s="47"/>
      <c r="F44" s="51">
        <v>961.2</v>
      </c>
      <c r="G44" s="948">
        <v>44242</v>
      </c>
      <c r="H44" s="944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50" t="s">
        <v>35</v>
      </c>
      <c r="P44" s="940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47"/>
      <c r="B45" s="292" t="s">
        <v>58</v>
      </c>
      <c r="C45" s="943"/>
      <c r="D45" s="293"/>
      <c r="E45" s="93"/>
      <c r="F45" s="51">
        <v>199.4</v>
      </c>
      <c r="G45" s="949"/>
      <c r="H45" s="945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51"/>
      <c r="P45" s="941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89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92"/>
      <c r="P50" s="894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33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38"/>
      <c r="P51" s="939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85" t="s">
        <v>19</v>
      </c>
      <c r="G67" s="885"/>
      <c r="H67" s="88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160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11" t="s">
        <v>55</v>
      </c>
      <c r="B55" s="328" t="s">
        <v>56</v>
      </c>
      <c r="C55" s="952" t="s">
        <v>316</v>
      </c>
      <c r="D55" s="330"/>
      <c r="E55" s="47"/>
      <c r="F55" s="519">
        <f>270.8+233.4</f>
        <v>504.20000000000005</v>
      </c>
      <c r="G55" s="87">
        <v>44270</v>
      </c>
      <c r="H55" s="901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64" t="s">
        <v>224</v>
      </c>
      <c r="P55" s="966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12"/>
      <c r="B56" s="328" t="s">
        <v>56</v>
      </c>
      <c r="C56" s="953"/>
      <c r="D56" s="330"/>
      <c r="E56" s="47"/>
      <c r="F56" s="519">
        <v>936.4</v>
      </c>
      <c r="G56" s="87">
        <v>44270</v>
      </c>
      <c r="H56" s="902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65"/>
      <c r="P56" s="967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60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62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92" t="s">
        <v>206</v>
      </c>
      <c r="P59" s="894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61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63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38"/>
      <c r="P60" s="939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58" t="s">
        <v>19</v>
      </c>
      <c r="G222" s="958"/>
      <c r="H222" s="959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267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68" t="s">
        <v>347</v>
      </c>
      <c r="M13" s="969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85" t="s">
        <v>19</v>
      </c>
      <c r="G226" s="885"/>
      <c r="H226" s="88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342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70" t="s">
        <v>35</v>
      </c>
      <c r="P59" s="972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71"/>
      <c r="P60" s="973"/>
      <c r="Q60" s="94"/>
      <c r="R60" s="40"/>
      <c r="S60" s="41"/>
      <c r="T60" s="42"/>
      <c r="U60" s="43"/>
      <c r="V60" s="44"/>
    </row>
    <row r="61" spans="1:24" ht="18.75" customHeight="1" x14ac:dyDescent="0.3">
      <c r="A61" s="983" t="s">
        <v>55</v>
      </c>
      <c r="B61" s="328" t="s">
        <v>56</v>
      </c>
      <c r="C61" s="905" t="s">
        <v>456</v>
      </c>
      <c r="D61" s="293"/>
      <c r="E61" s="93"/>
      <c r="F61" s="51">
        <v>1021.2</v>
      </c>
      <c r="G61" s="49">
        <v>44347</v>
      </c>
      <c r="H61" s="984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85" t="s">
        <v>35</v>
      </c>
      <c r="P61" s="986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61"/>
      <c r="B62" s="328" t="s">
        <v>397</v>
      </c>
      <c r="C62" s="906"/>
      <c r="D62" s="293"/>
      <c r="E62" s="93"/>
      <c r="F62" s="51">
        <v>97.9</v>
      </c>
      <c r="G62" s="49">
        <v>44347</v>
      </c>
      <c r="H62" s="88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82"/>
      <c r="P62" s="884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90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92"/>
      <c r="P63" s="894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33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38"/>
      <c r="P64" s="939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74" t="s">
        <v>24</v>
      </c>
      <c r="B68" s="599" t="s">
        <v>401</v>
      </c>
      <c r="C68" s="977" t="s">
        <v>402</v>
      </c>
      <c r="D68" s="600"/>
      <c r="E68" s="97"/>
      <c r="F68" s="320">
        <f>115+102.2+84.9+48</f>
        <v>350.1</v>
      </c>
      <c r="G68" s="321">
        <v>44319</v>
      </c>
      <c r="H68" s="901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13" t="s">
        <v>224</v>
      </c>
      <c r="P68" s="915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75"/>
      <c r="B69" s="599" t="s">
        <v>399</v>
      </c>
      <c r="C69" s="978"/>
      <c r="D69" s="600"/>
      <c r="E69" s="97"/>
      <c r="F69" s="320">
        <f>86.8+94.2+29.3</f>
        <v>210.3</v>
      </c>
      <c r="G69" s="321">
        <v>44319</v>
      </c>
      <c r="H69" s="980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81"/>
      <c r="P69" s="982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76"/>
      <c r="B70" s="599" t="s">
        <v>403</v>
      </c>
      <c r="C70" s="979"/>
      <c r="D70" s="600"/>
      <c r="E70" s="97"/>
      <c r="F70" s="320">
        <v>23.4</v>
      </c>
      <c r="G70" s="321">
        <v>44319</v>
      </c>
      <c r="H70" s="902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14"/>
      <c r="P70" s="916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91" t="s">
        <v>24</v>
      </c>
      <c r="B82" s="659" t="s">
        <v>478</v>
      </c>
      <c r="C82" s="923" t="s">
        <v>479</v>
      </c>
      <c r="D82" s="438"/>
      <c r="E82" s="97"/>
      <c r="F82" s="418">
        <v>2525.1999999999998</v>
      </c>
      <c r="G82" s="934">
        <v>44341</v>
      </c>
      <c r="H82" s="944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70" t="s">
        <v>206</v>
      </c>
      <c r="P82" s="988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92"/>
      <c r="B83" s="659" t="s">
        <v>438</v>
      </c>
      <c r="C83" s="994"/>
      <c r="D83" s="438"/>
      <c r="E83" s="97"/>
      <c r="F83" s="418">
        <v>4048</v>
      </c>
      <c r="G83" s="996"/>
      <c r="H83" s="995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87"/>
      <c r="P83" s="989"/>
      <c r="Q83" s="94"/>
      <c r="R83" s="40"/>
      <c r="S83" s="41"/>
      <c r="T83" s="42"/>
      <c r="U83" s="43"/>
      <c r="V83" s="44"/>
    </row>
    <row r="84" spans="1:22" ht="17.25" x14ac:dyDescent="0.3">
      <c r="A84" s="992"/>
      <c r="B84" s="659" t="s">
        <v>481</v>
      </c>
      <c r="C84" s="994"/>
      <c r="D84" s="438"/>
      <c r="E84" s="97"/>
      <c r="F84" s="418">
        <v>2185.8000000000002</v>
      </c>
      <c r="G84" s="996"/>
      <c r="H84" s="995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87"/>
      <c r="P84" s="989"/>
      <c r="Q84" s="94"/>
      <c r="R84" s="40"/>
      <c r="S84" s="41"/>
      <c r="T84" s="42"/>
      <c r="U84" s="43"/>
      <c r="V84" s="44"/>
    </row>
    <row r="85" spans="1:22" ht="17.25" x14ac:dyDescent="0.3">
      <c r="A85" s="992"/>
      <c r="B85" s="659" t="s">
        <v>482</v>
      </c>
      <c r="C85" s="994"/>
      <c r="D85" s="438"/>
      <c r="E85" s="97"/>
      <c r="F85" s="418">
        <v>413</v>
      </c>
      <c r="G85" s="996"/>
      <c r="H85" s="995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87"/>
      <c r="P85" s="989"/>
      <c r="Q85" s="94"/>
      <c r="R85" s="40"/>
      <c r="S85" s="41"/>
      <c r="T85" s="42"/>
      <c r="U85" s="43"/>
      <c r="V85" s="44"/>
    </row>
    <row r="86" spans="1:22" ht="17.25" x14ac:dyDescent="0.3">
      <c r="A86" s="992"/>
      <c r="B86" s="659" t="s">
        <v>58</v>
      </c>
      <c r="C86" s="994"/>
      <c r="D86" s="438"/>
      <c r="E86" s="97"/>
      <c r="F86" s="418">
        <v>518</v>
      </c>
      <c r="G86" s="996"/>
      <c r="H86" s="995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87"/>
      <c r="P86" s="989"/>
      <c r="Q86" s="94"/>
      <c r="R86" s="40"/>
      <c r="S86" s="41"/>
      <c r="T86" s="42"/>
      <c r="U86" s="43"/>
      <c r="V86" s="44"/>
    </row>
    <row r="87" spans="1:22" ht="17.25" x14ac:dyDescent="0.3">
      <c r="A87" s="992"/>
      <c r="B87" s="659" t="s">
        <v>483</v>
      </c>
      <c r="C87" s="994"/>
      <c r="D87" s="438"/>
      <c r="E87" s="97"/>
      <c r="F87" s="418">
        <v>1848.4</v>
      </c>
      <c r="G87" s="996"/>
      <c r="H87" s="995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87"/>
      <c r="P87" s="989"/>
      <c r="Q87" s="94"/>
      <c r="R87" s="40"/>
      <c r="S87" s="41"/>
      <c r="T87" s="42"/>
      <c r="U87" s="43"/>
      <c r="V87" s="44"/>
    </row>
    <row r="88" spans="1:22" ht="17.25" x14ac:dyDescent="0.3">
      <c r="A88" s="992"/>
      <c r="B88" s="659" t="s">
        <v>484</v>
      </c>
      <c r="C88" s="994"/>
      <c r="D88" s="438"/>
      <c r="E88" s="97"/>
      <c r="F88" s="418">
        <v>744</v>
      </c>
      <c r="G88" s="996"/>
      <c r="H88" s="995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87"/>
      <c r="P88" s="989"/>
      <c r="Q88" s="94"/>
      <c r="R88" s="40"/>
      <c r="S88" s="41"/>
      <c r="T88" s="42"/>
      <c r="U88" s="43"/>
      <c r="V88" s="44"/>
    </row>
    <row r="89" spans="1:22" ht="18" thickBot="1" x14ac:dyDescent="0.35">
      <c r="A89" s="993"/>
      <c r="B89" s="659" t="s">
        <v>485</v>
      </c>
      <c r="C89" s="924"/>
      <c r="D89" s="438"/>
      <c r="E89" s="97"/>
      <c r="F89" s="418">
        <v>1469</v>
      </c>
      <c r="G89" s="935"/>
      <c r="H89" s="945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71"/>
      <c r="P89" s="990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85" t="s">
        <v>19</v>
      </c>
      <c r="G253" s="885"/>
      <c r="H253" s="88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426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11" t="s">
        <v>55</v>
      </c>
      <c r="B54" s="328" t="s">
        <v>56</v>
      </c>
      <c r="C54" s="1011" t="s">
        <v>521</v>
      </c>
      <c r="D54" s="608"/>
      <c r="E54" s="607"/>
      <c r="F54" s="51">
        <v>1499.2</v>
      </c>
      <c r="G54" s="87">
        <v>44361</v>
      </c>
      <c r="H54" s="1016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09" t="s">
        <v>224</v>
      </c>
      <c r="P54" s="1010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12"/>
      <c r="B55" s="328" t="s">
        <v>441</v>
      </c>
      <c r="C55" s="1012"/>
      <c r="D55" s="608"/>
      <c r="E55" s="607"/>
      <c r="F55" s="51">
        <v>90</v>
      </c>
      <c r="G55" s="87">
        <v>44361</v>
      </c>
      <c r="H55" s="1017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09"/>
      <c r="P55" s="1010"/>
      <c r="Q55" s="508"/>
      <c r="R55" s="40"/>
      <c r="S55" s="67"/>
      <c r="T55" s="67"/>
      <c r="U55" s="43"/>
      <c r="V55" s="326"/>
    </row>
    <row r="56" spans="1:24" ht="23.25" customHeight="1" x14ac:dyDescent="0.3">
      <c r="A56" s="1013" t="s">
        <v>55</v>
      </c>
      <c r="B56" s="328" t="s">
        <v>56</v>
      </c>
      <c r="C56" s="1015" t="s">
        <v>524</v>
      </c>
      <c r="D56" s="608"/>
      <c r="E56" s="607"/>
      <c r="F56" s="51">
        <v>1318</v>
      </c>
      <c r="G56" s="87">
        <v>44368</v>
      </c>
      <c r="H56" s="944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81" t="s">
        <v>224</v>
      </c>
      <c r="P56" s="99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14"/>
      <c r="B57" s="328" t="s">
        <v>441</v>
      </c>
      <c r="C57" s="1015"/>
      <c r="D57" s="608"/>
      <c r="E57" s="607"/>
      <c r="F57" s="51">
        <v>112.8</v>
      </c>
      <c r="G57" s="87">
        <v>44368</v>
      </c>
      <c r="H57" s="945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82"/>
      <c r="P57" s="998"/>
      <c r="Q57" s="508"/>
      <c r="R57" s="40"/>
      <c r="S57" s="67"/>
      <c r="T57" s="67"/>
      <c r="U57" s="43"/>
      <c r="V57" s="44"/>
    </row>
    <row r="58" spans="1:24" ht="26.25" customHeight="1" x14ac:dyDescent="0.3">
      <c r="A58" s="946" t="s">
        <v>55</v>
      </c>
      <c r="B58" s="328" t="s">
        <v>56</v>
      </c>
      <c r="C58" s="877" t="s">
        <v>525</v>
      </c>
      <c r="D58" s="608"/>
      <c r="E58" s="607"/>
      <c r="F58" s="51">
        <v>1272.8</v>
      </c>
      <c r="G58" s="1001">
        <v>44375</v>
      </c>
      <c r="H58" s="999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81" t="s">
        <v>224</v>
      </c>
      <c r="P58" s="99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47"/>
      <c r="B59" s="292" t="s">
        <v>441</v>
      </c>
      <c r="C59" s="878"/>
      <c r="D59" s="610"/>
      <c r="E59" s="609"/>
      <c r="F59" s="51">
        <v>91.4</v>
      </c>
      <c r="G59" s="1002"/>
      <c r="H59" s="1000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82"/>
      <c r="P59" s="99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05" t="s">
        <v>451</v>
      </c>
      <c r="B72" s="659" t="s">
        <v>452</v>
      </c>
      <c r="C72" s="1003" t="s">
        <v>453</v>
      </c>
      <c r="D72" s="660"/>
      <c r="E72" s="613"/>
      <c r="F72" s="51">
        <v>202.02</v>
      </c>
      <c r="G72" s="87">
        <v>44361</v>
      </c>
      <c r="H72" s="999" t="s">
        <v>455</v>
      </c>
      <c r="I72" s="48">
        <v>202.02</v>
      </c>
      <c r="J72" s="35">
        <f t="shared" si="0"/>
        <v>0</v>
      </c>
      <c r="K72" s="56">
        <v>55</v>
      </c>
      <c r="L72" s="1007" t="s">
        <v>460</v>
      </c>
      <c r="M72" s="1008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06"/>
      <c r="B73" s="659" t="s">
        <v>454</v>
      </c>
      <c r="C73" s="1004"/>
      <c r="D73" s="660"/>
      <c r="E73" s="613"/>
      <c r="F73" s="51">
        <v>72.849999999999994</v>
      </c>
      <c r="G73" s="87">
        <v>44361</v>
      </c>
      <c r="H73" s="1000"/>
      <c r="I73" s="48">
        <v>72.849999999999994</v>
      </c>
      <c r="J73" s="35">
        <f t="shared" si="0"/>
        <v>0</v>
      </c>
      <c r="K73" s="56">
        <v>100</v>
      </c>
      <c r="L73" s="1007"/>
      <c r="M73" s="1008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85" t="s">
        <v>19</v>
      </c>
      <c r="G243" s="885"/>
      <c r="H243" s="88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502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26" t="s">
        <v>440</v>
      </c>
      <c r="B53" s="328" t="s">
        <v>56</v>
      </c>
      <c r="C53" s="952" t="s">
        <v>558</v>
      </c>
      <c r="D53" s="716"/>
      <c r="E53" s="607"/>
      <c r="F53" s="320">
        <v>1888.8</v>
      </c>
      <c r="G53" s="321">
        <v>44382</v>
      </c>
      <c r="H53" s="956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64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27"/>
      <c r="B54" s="328" t="s">
        <v>441</v>
      </c>
      <c r="C54" s="953"/>
      <c r="D54" s="717"/>
      <c r="E54" s="607"/>
      <c r="F54" s="51">
        <v>101.8</v>
      </c>
      <c r="G54" s="87">
        <v>44382</v>
      </c>
      <c r="H54" s="957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65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60" t="s">
        <v>551</v>
      </c>
      <c r="B60" s="736" t="s">
        <v>552</v>
      </c>
      <c r="C60" s="1020" t="s">
        <v>553</v>
      </c>
      <c r="D60" s="707"/>
      <c r="E60" s="609"/>
      <c r="F60" s="51">
        <v>9342.59</v>
      </c>
      <c r="G60" s="1022">
        <v>44391</v>
      </c>
      <c r="H60" s="891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13" t="s">
        <v>224</v>
      </c>
      <c r="P60" s="1024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61"/>
      <c r="B61" s="599" t="s">
        <v>53</v>
      </c>
      <c r="C61" s="1021"/>
      <c r="D61" s="707"/>
      <c r="E61" s="609"/>
      <c r="F61" s="51">
        <v>1320</v>
      </c>
      <c r="G61" s="1023"/>
      <c r="H61" s="88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14"/>
      <c r="P61" s="1025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18"/>
      <c r="M73" s="1019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18"/>
      <c r="M74" s="1019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85" t="s">
        <v>19</v>
      </c>
      <c r="G244" s="885"/>
      <c r="H244" s="88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598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37" t="s">
        <v>55</v>
      </c>
      <c r="B54" s="292" t="s">
        <v>56</v>
      </c>
      <c r="C54" s="1039" t="s">
        <v>621</v>
      </c>
      <c r="D54" s="716"/>
      <c r="E54" s="607"/>
      <c r="F54" s="327">
        <v>1300.4050999999999</v>
      </c>
      <c r="G54" s="321">
        <v>44410</v>
      </c>
      <c r="H54" s="1016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64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38"/>
      <c r="B55" s="292" t="s">
        <v>397</v>
      </c>
      <c r="C55" s="1040"/>
      <c r="D55" s="717"/>
      <c r="E55" s="607"/>
      <c r="F55" s="51">
        <v>99.4</v>
      </c>
      <c r="G55" s="87">
        <v>44410</v>
      </c>
      <c r="H55" s="1017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65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41" t="s">
        <v>55</v>
      </c>
      <c r="B59" s="328" t="s">
        <v>56</v>
      </c>
      <c r="C59" s="889" t="s">
        <v>675</v>
      </c>
      <c r="D59" s="608"/>
      <c r="E59" s="607"/>
      <c r="F59" s="51">
        <v>185</v>
      </c>
      <c r="G59" s="49">
        <v>44425</v>
      </c>
      <c r="H59" s="1033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81" t="s">
        <v>35</v>
      </c>
      <c r="P59" s="1035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42"/>
      <c r="B60" s="328" t="s">
        <v>397</v>
      </c>
      <c r="C60" s="933"/>
      <c r="D60" s="608"/>
      <c r="E60" s="607"/>
      <c r="F60" s="51">
        <v>112.5</v>
      </c>
      <c r="G60" s="49">
        <v>44425</v>
      </c>
      <c r="H60" s="1034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82"/>
      <c r="P60" s="1036"/>
      <c r="Q60" s="508"/>
      <c r="R60" s="40"/>
      <c r="S60" s="67"/>
      <c r="T60" s="67"/>
      <c r="U60" s="43"/>
      <c r="V60" s="44"/>
    </row>
    <row r="61" spans="1:24" ht="17.25" x14ac:dyDescent="0.3">
      <c r="A61" s="1041" t="s">
        <v>55</v>
      </c>
      <c r="B61" s="292" t="s">
        <v>56</v>
      </c>
      <c r="C61" s="889" t="s">
        <v>676</v>
      </c>
      <c r="D61" s="608"/>
      <c r="E61" s="607"/>
      <c r="F61" s="51">
        <v>190.4</v>
      </c>
      <c r="G61" s="49">
        <v>44427</v>
      </c>
      <c r="H61" s="1033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81" t="s">
        <v>35</v>
      </c>
      <c r="P61" s="1035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43"/>
      <c r="B62" s="292" t="s">
        <v>397</v>
      </c>
      <c r="C62" s="933"/>
      <c r="D62" s="608"/>
      <c r="E62" s="607"/>
      <c r="F62" s="51">
        <f>103.9+104.4</f>
        <v>208.3</v>
      </c>
      <c r="G62" s="49">
        <v>44427</v>
      </c>
      <c r="H62" s="1034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82"/>
      <c r="P62" s="1036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05" t="s">
        <v>55</v>
      </c>
      <c r="B64" s="292" t="s">
        <v>56</v>
      </c>
      <c r="C64" s="1003" t="s">
        <v>704</v>
      </c>
      <c r="D64" s="717"/>
      <c r="E64" s="607"/>
      <c r="F64" s="51">
        <v>1160.2</v>
      </c>
      <c r="G64" s="87">
        <v>44431</v>
      </c>
      <c r="H64" s="999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29" t="s">
        <v>35</v>
      </c>
      <c r="P64" s="1031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28"/>
      <c r="B65" s="292" t="s">
        <v>397</v>
      </c>
      <c r="C65" s="1004"/>
      <c r="D65" s="717"/>
      <c r="E65" s="607"/>
      <c r="F65" s="51">
        <v>117.2</v>
      </c>
      <c r="G65" s="87">
        <v>44431</v>
      </c>
      <c r="H65" s="1000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30"/>
      <c r="P65" s="1032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05" t="s">
        <v>55</v>
      </c>
      <c r="B67" s="292" t="s">
        <v>56</v>
      </c>
      <c r="C67" s="889" t="s">
        <v>713</v>
      </c>
      <c r="D67" s="608"/>
      <c r="E67" s="607"/>
      <c r="F67" s="51">
        <v>162</v>
      </c>
      <c r="G67" s="49">
        <v>44434</v>
      </c>
      <c r="H67" s="1033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81" t="s">
        <v>35</v>
      </c>
      <c r="P67" s="1035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28"/>
      <c r="B68" s="292" t="s">
        <v>397</v>
      </c>
      <c r="C68" s="933"/>
      <c r="D68" s="608"/>
      <c r="E68" s="607"/>
      <c r="F68" s="51">
        <f>85.3+107.2</f>
        <v>192.5</v>
      </c>
      <c r="G68" s="49">
        <v>44434</v>
      </c>
      <c r="H68" s="1034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82"/>
      <c r="P68" s="1036"/>
      <c r="Q68" s="508"/>
      <c r="R68" s="40"/>
      <c r="S68" s="67"/>
      <c r="T68" s="67"/>
      <c r="U68" s="43"/>
      <c r="V68" s="44"/>
    </row>
    <row r="69" spans="1:22" ht="17.25" x14ac:dyDescent="0.3">
      <c r="A69" s="1005" t="s">
        <v>55</v>
      </c>
      <c r="B69" s="292" t="s">
        <v>56</v>
      </c>
      <c r="C69" s="889" t="s">
        <v>714</v>
      </c>
      <c r="D69" s="608"/>
      <c r="E69" s="607"/>
      <c r="F69" s="51">
        <f>164.4+166</f>
        <v>330.4</v>
      </c>
      <c r="G69" s="49">
        <v>44435</v>
      </c>
      <c r="H69" s="1033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81" t="s">
        <v>35</v>
      </c>
      <c r="P69" s="1035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06"/>
      <c r="B70" s="292" t="s">
        <v>397</v>
      </c>
      <c r="C70" s="933"/>
      <c r="D70" s="608"/>
      <c r="E70" s="607"/>
      <c r="F70" s="51">
        <v>140.5</v>
      </c>
      <c r="G70" s="49">
        <v>44435</v>
      </c>
      <c r="H70" s="1034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82"/>
      <c r="P70" s="1036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18"/>
      <c r="M89" s="1019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18"/>
      <c r="M90" s="1019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85" t="s">
        <v>19</v>
      </c>
      <c r="G260" s="885"/>
      <c r="H260" s="88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657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44" t="s">
        <v>55</v>
      </c>
      <c r="B55" s="292" t="s">
        <v>56</v>
      </c>
      <c r="C55" s="1039" t="s">
        <v>726</v>
      </c>
      <c r="D55" s="717"/>
      <c r="E55" s="607"/>
      <c r="F55" s="51">
        <v>1598</v>
      </c>
      <c r="G55" s="87">
        <v>44445</v>
      </c>
      <c r="H55" s="1016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47" t="s">
        <v>35</v>
      </c>
      <c r="P55" s="1049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45"/>
      <c r="B56" s="292" t="s">
        <v>441</v>
      </c>
      <c r="C56" s="1046"/>
      <c r="D56" s="717"/>
      <c r="E56" s="607"/>
      <c r="F56" s="51">
        <v>91.6</v>
      </c>
      <c r="G56" s="87">
        <v>44445</v>
      </c>
      <c r="H56" s="1017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48"/>
      <c r="P56" s="1050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18"/>
      <c r="M87" s="1019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18"/>
      <c r="M88" s="1019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885" t="s">
        <v>19</v>
      </c>
      <c r="G258" s="885"/>
      <c r="H258" s="886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2021-11-24T18:44:05Z</dcterms:modified>
</cp:coreProperties>
</file>