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0" l="1"/>
  <c r="N22" i="30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27" i="30"/>
  <c r="Q31" i="30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P39" i="30"/>
  <c r="P38" i="30"/>
  <c r="Q38" i="30" s="1"/>
  <c r="P37" i="30"/>
  <c r="Q37" i="30" s="1"/>
  <c r="P36" i="30"/>
  <c r="Q36" i="30" s="1"/>
  <c r="P35" i="30"/>
  <c r="Q35" i="30" s="1"/>
  <c r="P34" i="30"/>
  <c r="Q34" i="30" s="1"/>
  <c r="P33" i="30"/>
  <c r="Q33" i="30" s="1"/>
  <c r="P32" i="30"/>
  <c r="Q32" i="30" s="1"/>
  <c r="P31" i="30"/>
  <c r="P30" i="30"/>
  <c r="Q30" i="30" s="1"/>
  <c r="P29" i="30"/>
  <c r="Q29" i="30" s="1"/>
  <c r="P28" i="30"/>
  <c r="Q28" i="30" s="1"/>
  <c r="P27" i="30"/>
  <c r="P26" i="30"/>
  <c r="Q26" i="30" s="1"/>
  <c r="P25" i="30"/>
  <c r="Q25" i="30" s="1"/>
  <c r="P24" i="30"/>
  <c r="Q24" i="30" s="1"/>
  <c r="P23" i="30"/>
  <c r="Q23" i="30" s="1"/>
  <c r="P22" i="30"/>
  <c r="Q22" i="30" s="1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<sst xmlns="http://schemas.openxmlformats.org/spreadsheetml/2006/main" count="2621" uniqueCount="1401">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</sst>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" fillId="13" borderId="26" xfId="1" applyFont="1" applyFill="1" applyBorder="1"/>
    <xf numFmtId="0" fontId="19" fillId="1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0000FF"/>
      <color rgb="FFCCFF66"/>
      <color rgb="FFCC99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28"/>
      <c r="C1" s="830" t="s">
        <v>25</v>
      </c>
      <c r="D1" s="831"/>
      <c r="E1" s="831"/>
      <c r="F1" s="831"/>
      <c r="G1" s="831"/>
      <c r="H1" s="831"/>
      <c r="I1" s="831"/>
      <c r="J1" s="831"/>
      <c r="K1" s="831"/>
      <c r="L1" s="831"/>
      <c r="M1" s="831"/>
    </row>
    <row r="2" spans="1:19" ht="16.5" thickBot="1" x14ac:dyDescent="0.3">
      <c r="B2" s="82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44" t="s">
        <v>6</v>
      </c>
      <c r="Q4" s="84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46">
        <f>SUM(M5:M38)</f>
        <v>247061</v>
      </c>
      <c r="N39" s="84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47"/>
      <c r="N40" s="84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50" t="s">
        <v>11</v>
      </c>
      <c r="I52" s="851"/>
      <c r="J52" s="100"/>
      <c r="K52" s="852">
        <f>I50+L50</f>
        <v>53873.49</v>
      </c>
      <c r="L52" s="853"/>
      <c r="M52" s="854">
        <f>N39+M39</f>
        <v>419924</v>
      </c>
      <c r="N52" s="855"/>
      <c r="P52" s="34"/>
      <c r="Q52" s="9"/>
    </row>
    <row r="53" spans="1:17" ht="15.75" x14ac:dyDescent="0.25">
      <c r="D53" s="856" t="s">
        <v>12</v>
      </c>
      <c r="E53" s="85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56" t="s">
        <v>95</v>
      </c>
      <c r="E54" s="856"/>
      <c r="F54" s="96">
        <v>-549976.4</v>
      </c>
      <c r="I54" s="857" t="s">
        <v>13</v>
      </c>
      <c r="J54" s="858"/>
      <c r="K54" s="859">
        <f>F56+F57+F58</f>
        <v>-24577.400000000023</v>
      </c>
      <c r="L54" s="86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61">
        <f>-C4</f>
        <v>0</v>
      </c>
      <c r="L56" s="86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39" t="s">
        <v>18</v>
      </c>
      <c r="E58" s="840"/>
      <c r="F58" s="113">
        <v>567389.35</v>
      </c>
      <c r="I58" s="841" t="s">
        <v>97</v>
      </c>
      <c r="J58" s="842"/>
      <c r="K58" s="843">
        <f>K54+K56</f>
        <v>-24577.400000000023</v>
      </c>
      <c r="L58" s="84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24" t="s">
        <v>597</v>
      </c>
      <c r="J76" s="92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26"/>
      <c r="J77" s="92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91"/>
      <c r="K81" s="1"/>
      <c r="L81" s="97"/>
      <c r="M81" s="3"/>
      <c r="N81" s="1"/>
    </row>
    <row r="82" spans="1:14" ht="18.75" x14ac:dyDescent="0.3">
      <c r="A82" s="435"/>
      <c r="B82" s="923" t="s">
        <v>595</v>
      </c>
      <c r="C82" s="92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94" t="s">
        <v>451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322" t="s">
        <v>217</v>
      </c>
      <c r="R4" s="893"/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81"/>
      <c r="X5" s="88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8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8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89"/>
      <c r="X25" s="88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89"/>
      <c r="X26" s="88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82"/>
      <c r="X27" s="883"/>
      <c r="Y27" s="88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83"/>
      <c r="X28" s="883"/>
      <c r="Y28" s="88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73">
        <f>SUM(M5:M35)</f>
        <v>2220612.02</v>
      </c>
      <c r="N36" s="875">
        <f>SUM(N5:N35)</f>
        <v>833865</v>
      </c>
      <c r="O36" s="276"/>
      <c r="P36" s="277">
        <v>0</v>
      </c>
      <c r="Q36" s="91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74"/>
      <c r="N37" s="876"/>
      <c r="O37" s="276"/>
      <c r="P37" s="277">
        <v>0</v>
      </c>
      <c r="Q37" s="92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21">
        <f>M36+N36</f>
        <v>3054477.02</v>
      </c>
      <c r="N39" s="92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50" t="s">
        <v>11</v>
      </c>
      <c r="I68" s="851"/>
      <c r="J68" s="100"/>
      <c r="K68" s="852">
        <f>I66+L66</f>
        <v>314868.39999999997</v>
      </c>
      <c r="L68" s="879"/>
      <c r="M68" s="272"/>
      <c r="N68" s="272"/>
      <c r="P68" s="34"/>
      <c r="Q68" s="13"/>
    </row>
    <row r="69" spans="1:17" x14ac:dyDescent="0.25">
      <c r="D69" s="856" t="s">
        <v>12</v>
      </c>
      <c r="E69" s="856"/>
      <c r="F69" s="312">
        <f>F66-K68-C66</f>
        <v>1594593.8500000003</v>
      </c>
      <c r="I69" s="102"/>
      <c r="J69" s="103"/>
    </row>
    <row r="70" spans="1:17" ht="18.75" x14ac:dyDescent="0.3">
      <c r="D70" s="880" t="s">
        <v>95</v>
      </c>
      <c r="E70" s="880"/>
      <c r="F70" s="111">
        <v>-1360260.32</v>
      </c>
      <c r="I70" s="857" t="s">
        <v>13</v>
      </c>
      <c r="J70" s="858"/>
      <c r="K70" s="859">
        <f>F72+F73+F74</f>
        <v>1938640.11</v>
      </c>
      <c r="L70" s="85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61">
        <f>-C4</f>
        <v>-1266568.45</v>
      </c>
      <c r="L72" s="86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39" t="s">
        <v>18</v>
      </c>
      <c r="E74" s="840"/>
      <c r="F74" s="113">
        <v>1792817.68</v>
      </c>
      <c r="I74" s="841" t="s">
        <v>198</v>
      </c>
      <c r="J74" s="842"/>
      <c r="K74" s="843">
        <f>K70+K72</f>
        <v>672071.66000000015</v>
      </c>
      <c r="L74" s="84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32" t="s">
        <v>594</v>
      </c>
      <c r="J44" s="933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34"/>
      <c r="J45" s="935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36"/>
      <c r="J46" s="937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9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28" t="s">
        <v>594</v>
      </c>
      <c r="J83" s="929"/>
    </row>
    <row r="84" spans="1:14" ht="19.5" thickBot="1" x14ac:dyDescent="0.35">
      <c r="A84" s="513" t="s">
        <v>598</v>
      </c>
      <c r="B84" s="514"/>
      <c r="C84" s="515"/>
      <c r="D84" s="491"/>
      <c r="I84" s="930"/>
      <c r="J84" s="93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94" t="s">
        <v>620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322" t="s">
        <v>217</v>
      </c>
      <c r="R4" s="893"/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81"/>
      <c r="X5" s="88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8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8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89"/>
      <c r="X25" s="88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89"/>
      <c r="X26" s="88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82"/>
      <c r="X27" s="883"/>
      <c r="Y27" s="88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83"/>
      <c r="X28" s="883"/>
      <c r="Y28" s="88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73">
        <f>SUM(M5:M40)</f>
        <v>2479367.6100000003</v>
      </c>
      <c r="N41" s="873">
        <f>SUM(N5:N40)</f>
        <v>1195667</v>
      </c>
      <c r="P41" s="505">
        <f>SUM(P5:P40)</f>
        <v>4355326.74</v>
      </c>
      <c r="Q41" s="938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74"/>
      <c r="N42" s="874"/>
      <c r="P42" s="34"/>
      <c r="Q42" s="939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40">
        <f>M41+N41</f>
        <v>3675034.6100000003</v>
      </c>
      <c r="N45" s="941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50" t="s">
        <v>11</v>
      </c>
      <c r="I70" s="851"/>
      <c r="J70" s="100"/>
      <c r="K70" s="852">
        <f>I68+L68</f>
        <v>428155.54000000004</v>
      </c>
      <c r="L70" s="879"/>
      <c r="M70" s="272"/>
      <c r="N70" s="272"/>
      <c r="P70" s="34"/>
      <c r="Q70" s="13"/>
    </row>
    <row r="71" spans="1:17" x14ac:dyDescent="0.25">
      <c r="D71" s="856" t="s">
        <v>12</v>
      </c>
      <c r="E71" s="856"/>
      <c r="F71" s="312">
        <f>F68-K70-C68</f>
        <v>1631087.67</v>
      </c>
      <c r="I71" s="102"/>
      <c r="J71" s="103"/>
      <c r="P71" s="34"/>
    </row>
    <row r="72" spans="1:17" ht="18.75" x14ac:dyDescent="0.3">
      <c r="D72" s="880" t="s">
        <v>95</v>
      </c>
      <c r="E72" s="880"/>
      <c r="F72" s="111">
        <v>-1884975.46</v>
      </c>
      <c r="I72" s="857" t="s">
        <v>13</v>
      </c>
      <c r="J72" s="858"/>
      <c r="K72" s="859">
        <f>F74+F75+F76</f>
        <v>1777829.89</v>
      </c>
      <c r="L72" s="85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61">
        <f>-C4</f>
        <v>-1792817.68</v>
      </c>
      <c r="L74" s="86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39" t="s">
        <v>18</v>
      </c>
      <c r="E76" s="840"/>
      <c r="F76" s="113">
        <v>2112071.92</v>
      </c>
      <c r="I76" s="841" t="s">
        <v>852</v>
      </c>
      <c r="J76" s="842"/>
      <c r="K76" s="843">
        <f>K72+K74</f>
        <v>-14987.790000000037</v>
      </c>
      <c r="L76" s="84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32" t="s">
        <v>594</v>
      </c>
      <c r="J54" s="933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34"/>
      <c r="J55" s="935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36"/>
      <c r="J56" s="937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9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9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28" t="s">
        <v>594</v>
      </c>
      <c r="J93" s="92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30"/>
      <c r="J94" s="93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42">
        <f>SUM(D106:D129)</f>
        <v>759581.99999999988</v>
      </c>
      <c r="D130" s="943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57" t="s">
        <v>1242</v>
      </c>
      <c r="C2" s="958"/>
      <c r="D2" s="959"/>
      <c r="F2" s="945" t="s">
        <v>1241</v>
      </c>
      <c r="G2" s="946"/>
      <c r="H2" s="947"/>
    </row>
    <row r="3" spans="2:8" ht="27.75" customHeight="1" thickBot="1" x14ac:dyDescent="0.3">
      <c r="B3" s="960"/>
      <c r="C3" s="961"/>
      <c r="D3" s="962"/>
      <c r="F3" s="948"/>
      <c r="G3" s="949"/>
      <c r="H3" s="950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51">
        <f>SUM(H5:H10)</f>
        <v>334337</v>
      </c>
      <c r="H11" s="952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55" t="s">
        <v>749</v>
      </c>
      <c r="D15" s="953">
        <f>D11-D13</f>
        <v>-69877</v>
      </c>
      <c r="E15" s="963" t="s">
        <v>1243</v>
      </c>
      <c r="F15" s="964"/>
      <c r="G15" s="964"/>
      <c r="H15" s="965"/>
    </row>
    <row r="16" spans="2:8" ht="18.75" customHeight="1" thickBot="1" x14ac:dyDescent="0.3">
      <c r="C16" s="956"/>
      <c r="D16" s="954"/>
      <c r="E16" s="966"/>
      <c r="F16" s="967"/>
      <c r="G16" s="967"/>
      <c r="H16" s="968"/>
    </row>
    <row r="17" spans="3:4" ht="18.75" x14ac:dyDescent="0.3">
      <c r="C17" s="944" t="s">
        <v>751</v>
      </c>
      <c r="D17" s="944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94" t="s">
        <v>752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  <c r="U4" s="34"/>
      <c r="V4" s="128"/>
      <c r="W4" s="969"/>
      <c r="X4" s="96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69"/>
      <c r="X5" s="96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70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7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87"/>
      <c r="X21" s="88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88"/>
      <c r="X23" s="88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88"/>
      <c r="X24" s="88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89"/>
      <c r="X25" s="88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89"/>
      <c r="X26" s="88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82"/>
      <c r="X27" s="883"/>
      <c r="Y27" s="88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83"/>
      <c r="X28" s="883"/>
      <c r="Y28" s="88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73">
        <f>SUM(M5:M40)</f>
        <v>1509924.1</v>
      </c>
      <c r="N41" s="873">
        <f>SUM(N5:N40)</f>
        <v>1012291</v>
      </c>
      <c r="P41" s="505">
        <f>SUM(P5:P40)</f>
        <v>3152648.1</v>
      </c>
      <c r="Q41" s="938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74"/>
      <c r="N42" s="874"/>
      <c r="P42" s="34"/>
      <c r="Q42" s="939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40">
        <f>M41+N41</f>
        <v>2522215.1</v>
      </c>
      <c r="N45" s="941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50" t="s">
        <v>11</v>
      </c>
      <c r="I63" s="851"/>
      <c r="J63" s="559"/>
      <c r="K63" s="975">
        <f>I61+L61</f>
        <v>340912.75</v>
      </c>
      <c r="L63" s="976"/>
      <c r="M63" s="272"/>
      <c r="N63" s="272"/>
      <c r="P63" s="34"/>
      <c r="Q63" s="13"/>
    </row>
    <row r="64" spans="1:17" x14ac:dyDescent="0.25">
      <c r="D64" s="856" t="s">
        <v>12</v>
      </c>
      <c r="E64" s="856"/>
      <c r="F64" s="312">
        <f>F61-K63-C61</f>
        <v>1458827.53</v>
      </c>
      <c r="I64" s="102"/>
      <c r="J64" s="560"/>
    </row>
    <row r="65" spans="2:17" ht="18.75" x14ac:dyDescent="0.3">
      <c r="D65" s="880" t="s">
        <v>95</v>
      </c>
      <c r="E65" s="880"/>
      <c r="F65" s="111">
        <v>-1572197.3</v>
      </c>
      <c r="I65" s="857" t="s">
        <v>13</v>
      </c>
      <c r="J65" s="858"/>
      <c r="K65" s="859">
        <f>F67+F68+F69</f>
        <v>2392765.5300000003</v>
      </c>
      <c r="L65" s="85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71">
        <f>-C4</f>
        <v>-2112071.92</v>
      </c>
      <c r="L67" s="85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39" t="s">
        <v>18</v>
      </c>
      <c r="E69" s="840"/>
      <c r="F69" s="113">
        <v>2546982.16</v>
      </c>
      <c r="I69" s="972" t="s">
        <v>198</v>
      </c>
      <c r="J69" s="973"/>
      <c r="K69" s="974">
        <f>K65+K67</f>
        <v>280693.61000000034</v>
      </c>
      <c r="L69" s="97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32" t="s">
        <v>594</v>
      </c>
      <c r="J38" s="933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34"/>
      <c r="J39" s="935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36"/>
      <c r="J40" s="937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9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9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28" t="s">
        <v>594</v>
      </c>
      <c r="J74" s="929"/>
    </row>
    <row r="75" spans="1:14" ht="19.5" thickBot="1" x14ac:dyDescent="0.35">
      <c r="A75" s="456"/>
      <c r="B75" s="649"/>
      <c r="C75" s="233"/>
      <c r="D75" s="650"/>
      <c r="E75" s="519"/>
      <c r="F75" s="111"/>
      <c r="I75" s="930"/>
      <c r="J75" s="93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79" t="s">
        <v>804</v>
      </c>
      <c r="B89" s="980"/>
      <c r="C89" s="980"/>
      <c r="E89"/>
      <c r="F89" s="111"/>
      <c r="I89"/>
      <c r="J89" s="194"/>
      <c r="M89"/>
      <c r="N89"/>
    </row>
    <row r="90" spans="1:14" ht="18.75" x14ac:dyDescent="0.3">
      <c r="A90" s="454"/>
      <c r="B90" s="981" t="s">
        <v>805</v>
      </c>
      <c r="C90" s="982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77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78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8"/>
      <c r="C1" s="894" t="s">
        <v>882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8" ht="16.5" thickBot="1" x14ac:dyDescent="0.3">
      <c r="B2" s="82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73">
        <f>SUM(M5:M40)</f>
        <v>1737024</v>
      </c>
      <c r="N41" s="873">
        <f>SUM(N5:N40)</f>
        <v>1314313</v>
      </c>
      <c r="P41" s="505">
        <f>SUM(P5:P40)</f>
        <v>3810957.55</v>
      </c>
      <c r="Q41" s="93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74"/>
      <c r="N42" s="874"/>
      <c r="P42" s="34"/>
      <c r="Q42" s="93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40">
        <f>M41+N41</f>
        <v>3051337</v>
      </c>
      <c r="N45" s="94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0" t="s">
        <v>11</v>
      </c>
      <c r="I69" s="851"/>
      <c r="J69" s="559"/>
      <c r="K69" s="975">
        <f>I67+L67</f>
        <v>534683.29</v>
      </c>
      <c r="L69" s="976"/>
      <c r="M69" s="272"/>
      <c r="N69" s="272"/>
      <c r="P69" s="34"/>
      <c r="Q69" s="13"/>
    </row>
    <row r="70" spans="1:17" x14ac:dyDescent="0.25">
      <c r="D70" s="856" t="s">
        <v>12</v>
      </c>
      <c r="E70" s="856"/>
      <c r="F70" s="312">
        <f>F67-K69-C67</f>
        <v>1883028.8699999999</v>
      </c>
      <c r="I70" s="102"/>
      <c r="J70" s="560"/>
    </row>
    <row r="71" spans="1:17" ht="18.75" x14ac:dyDescent="0.3">
      <c r="D71" s="880" t="s">
        <v>95</v>
      </c>
      <c r="E71" s="880"/>
      <c r="F71" s="111">
        <v>-2122394.9</v>
      </c>
      <c r="I71" s="857" t="s">
        <v>13</v>
      </c>
      <c r="J71" s="858"/>
      <c r="K71" s="859">
        <f>F73+F74+F75</f>
        <v>2367293.46</v>
      </c>
      <c r="L71" s="8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71">
        <f>-C4</f>
        <v>-2546982.16</v>
      </c>
      <c r="L73" s="85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39" t="s">
        <v>18</v>
      </c>
      <c r="E75" s="840"/>
      <c r="F75" s="113">
        <v>2355426.54</v>
      </c>
      <c r="I75" s="841" t="s">
        <v>97</v>
      </c>
      <c r="J75" s="842"/>
      <c r="K75" s="843">
        <f>K71+K73</f>
        <v>-179688.70000000019</v>
      </c>
      <c r="L75" s="8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32" t="s">
        <v>594</v>
      </c>
      <c r="I43" s="933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34"/>
      <c r="I44" s="935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36"/>
      <c r="I45" s="937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28" t="s">
        <v>594</v>
      </c>
      <c r="I67" s="929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0" t="s">
        <v>207</v>
      </c>
      <c r="H68" s="930"/>
      <c r="I68" s="93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6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6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8"/>
      <c r="C1" s="894" t="s">
        <v>1025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8" ht="16.5" thickBot="1" x14ac:dyDescent="0.3">
      <c r="B2" s="82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73">
        <f>SUM(M5:M40)</f>
        <v>2180659.5</v>
      </c>
      <c r="N41" s="873">
        <f>SUM(N5:N40)</f>
        <v>1072718</v>
      </c>
      <c r="P41" s="505">
        <f>SUM(P5:P40)</f>
        <v>4807723.83</v>
      </c>
      <c r="Q41" s="938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74"/>
      <c r="N42" s="874"/>
      <c r="P42" s="34"/>
      <c r="Q42" s="939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40">
        <f>M41+N41</f>
        <v>3253377.5</v>
      </c>
      <c r="N45" s="94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0" t="s">
        <v>11</v>
      </c>
      <c r="I69" s="851"/>
      <c r="J69" s="559"/>
      <c r="K69" s="975">
        <f>I67+L67</f>
        <v>515778.65000000026</v>
      </c>
      <c r="L69" s="976"/>
      <c r="M69" s="272"/>
      <c r="N69" s="272"/>
      <c r="P69" s="34"/>
      <c r="Q69" s="13"/>
    </row>
    <row r="70" spans="1:17" x14ac:dyDescent="0.25">
      <c r="D70" s="856" t="s">
        <v>12</v>
      </c>
      <c r="E70" s="856"/>
      <c r="F70" s="312">
        <f>F67-K69-C67</f>
        <v>1573910.5599999998</v>
      </c>
      <c r="I70" s="102"/>
      <c r="J70" s="560"/>
    </row>
    <row r="71" spans="1:17" ht="18.75" x14ac:dyDescent="0.3">
      <c r="D71" s="880" t="s">
        <v>95</v>
      </c>
      <c r="E71" s="880"/>
      <c r="F71" s="111">
        <v>-1727771.26</v>
      </c>
      <c r="I71" s="857" t="s">
        <v>13</v>
      </c>
      <c r="J71" s="858"/>
      <c r="K71" s="859">
        <f>F73+F74+F75</f>
        <v>2141254.8899999997</v>
      </c>
      <c r="L71" s="8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71">
        <f>-C4</f>
        <v>-2355426.54</v>
      </c>
      <c r="L73" s="85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39" t="s">
        <v>18</v>
      </c>
      <c r="E75" s="840"/>
      <c r="F75" s="113">
        <v>2274653.09</v>
      </c>
      <c r="I75" s="972" t="s">
        <v>97</v>
      </c>
      <c r="J75" s="973"/>
      <c r="K75" s="974">
        <f>K71+K73</f>
        <v>-214171.65000000037</v>
      </c>
      <c r="L75" s="97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2" t="s">
        <v>594</v>
      </c>
      <c r="I40" s="933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4"/>
      <c r="I41" s="935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6"/>
      <c r="I42" s="937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28" t="s">
        <v>594</v>
      </c>
      <c r="I67" s="929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0" t="s">
        <v>207</v>
      </c>
      <c r="H68" s="930"/>
      <c r="I68" s="93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28"/>
      <c r="C1" s="894" t="s">
        <v>1142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9" ht="16.5" thickBot="1" x14ac:dyDescent="0.3">
      <c r="B2" s="82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73">
        <f>SUM(M5:M40)</f>
        <v>1553743.1800000002</v>
      </c>
      <c r="N41" s="873">
        <f>SUM(N5:N40)</f>
        <v>1198132</v>
      </c>
      <c r="P41" s="505">
        <f>SUM(P5:P40)</f>
        <v>3384938.6799999997</v>
      </c>
      <c r="Q41" s="938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74"/>
      <c r="N42" s="874"/>
      <c r="P42" s="34"/>
      <c r="Q42" s="939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40">
        <f>M41+N41</f>
        <v>2751875.18</v>
      </c>
      <c r="N45" s="94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0" t="s">
        <v>11</v>
      </c>
      <c r="I69" s="851"/>
      <c r="J69" s="559"/>
      <c r="K69" s="975">
        <f>I67+L67</f>
        <v>573073.52</v>
      </c>
      <c r="L69" s="976"/>
      <c r="M69" s="272"/>
      <c r="N69" s="272"/>
      <c r="P69" s="34"/>
      <c r="Q69" s="13"/>
    </row>
    <row r="70" spans="1:17" x14ac:dyDescent="0.25">
      <c r="D70" s="856" t="s">
        <v>12</v>
      </c>
      <c r="E70" s="856"/>
      <c r="F70" s="312">
        <f>F67-K69-C67</f>
        <v>1262114.75</v>
      </c>
      <c r="I70" s="102"/>
      <c r="J70" s="560"/>
    </row>
    <row r="71" spans="1:17" ht="18.75" x14ac:dyDescent="0.3">
      <c r="D71" s="880" t="s">
        <v>95</v>
      </c>
      <c r="E71" s="880"/>
      <c r="F71" s="111">
        <v>-1715125.23</v>
      </c>
      <c r="I71" s="857" t="s">
        <v>13</v>
      </c>
      <c r="J71" s="858"/>
      <c r="K71" s="859">
        <f>F73+F74+F75</f>
        <v>2249865.5500000003</v>
      </c>
      <c r="L71" s="8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71">
        <f>-C4</f>
        <v>-2274653.09</v>
      </c>
      <c r="L73" s="859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39" t="s">
        <v>18</v>
      </c>
      <c r="E75" s="840"/>
      <c r="F75" s="113">
        <v>2672555.9900000002</v>
      </c>
      <c r="I75" s="841" t="s">
        <v>97</v>
      </c>
      <c r="J75" s="842"/>
      <c r="K75" s="843">
        <f>K71+K73</f>
        <v>-24787.539999999572</v>
      </c>
      <c r="L75" s="8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2" t="s">
        <v>594</v>
      </c>
      <c r="I40" s="933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4"/>
      <c r="I41" s="935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6"/>
      <c r="I42" s="937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28" t="s">
        <v>594</v>
      </c>
      <c r="I67" s="929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0" t="s">
        <v>207</v>
      </c>
      <c r="H68" s="930"/>
      <c r="I68" s="93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89" t="s">
        <v>1376</v>
      </c>
      <c r="I73" s="990"/>
      <c r="J73" s="991"/>
      <c r="L73"/>
      <c r="M73"/>
    </row>
    <row r="74" spans="1:13" ht="18.75" customHeight="1" thickBot="1" x14ac:dyDescent="0.3">
      <c r="A74" s="98"/>
      <c r="B74" s="799"/>
      <c r="C74" s="129"/>
      <c r="D74" s="800"/>
      <c r="E74" s="995" t="s">
        <v>1375</v>
      </c>
      <c r="F74" s="996"/>
      <c r="H74" s="992"/>
      <c r="I74" s="993"/>
      <c r="J74" s="994"/>
      <c r="L74"/>
      <c r="M74"/>
    </row>
    <row r="75" spans="1:13" ht="17.25" thickTop="1" thickBot="1" x14ac:dyDescent="0.3">
      <c r="A75" s="98"/>
      <c r="B75" s="799"/>
      <c r="C75" s="233"/>
      <c r="D75" s="800"/>
      <c r="E75" s="997"/>
      <c r="F75" s="998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84">
        <v>642271.04</v>
      </c>
      <c r="F77" s="985"/>
      <c r="H77" s="986">
        <v>584997.29</v>
      </c>
      <c r="I77" s="987"/>
      <c r="J77" s="988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83" t="s">
        <v>1377</v>
      </c>
      <c r="G80" s="983"/>
      <c r="H80" s="983"/>
      <c r="I80" s="983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83"/>
      <c r="G81" s="983"/>
      <c r="H81" s="983"/>
      <c r="I81" s="983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28"/>
      <c r="C1" s="894" t="s">
        <v>1244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2" ht="16.5" thickBot="1" x14ac:dyDescent="0.3">
      <c r="B2" s="829"/>
      <c r="C2" s="3"/>
      <c r="H2" s="5"/>
      <c r="I2" s="6"/>
      <c r="J2" s="7"/>
      <c r="L2" s="8"/>
      <c r="M2" s="6"/>
      <c r="N2" s="9"/>
    </row>
    <row r="3" spans="1:22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73">
        <f>SUM(M5:M40)</f>
        <v>2172487.6799999997</v>
      </c>
      <c r="N41" s="873">
        <f>SUM(N5:N40)</f>
        <v>1625219</v>
      </c>
      <c r="P41" s="505">
        <f>SUM(P5:P40)</f>
        <v>4566318.68</v>
      </c>
      <c r="Q41" s="938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74"/>
      <c r="N42" s="874"/>
      <c r="P42" s="34"/>
      <c r="Q42" s="939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40">
        <f>M41+N41</f>
        <v>3797706.6799999997</v>
      </c>
      <c r="N45" s="941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0" t="s">
        <v>11</v>
      </c>
      <c r="I69" s="851"/>
      <c r="J69" s="559"/>
      <c r="K69" s="975">
        <f>I67+L67</f>
        <v>401450.39</v>
      </c>
      <c r="L69" s="976"/>
      <c r="M69" s="272"/>
      <c r="N69" s="272"/>
      <c r="P69" s="34"/>
      <c r="Q69" s="13"/>
    </row>
    <row r="70" spans="1:17" x14ac:dyDescent="0.25">
      <c r="D70" s="856" t="s">
        <v>12</v>
      </c>
      <c r="E70" s="856"/>
      <c r="F70" s="312">
        <f>F67-K69-C67</f>
        <v>1484547.7999999998</v>
      </c>
      <c r="I70" s="102"/>
      <c r="J70" s="560"/>
    </row>
    <row r="71" spans="1:17" ht="18.75" x14ac:dyDescent="0.3">
      <c r="D71" s="880" t="s">
        <v>95</v>
      </c>
      <c r="E71" s="880"/>
      <c r="F71" s="111">
        <v>-2600214.79</v>
      </c>
      <c r="I71" s="857" t="s">
        <v>13</v>
      </c>
      <c r="J71" s="858"/>
      <c r="K71" s="859">
        <f>F73+F74+F75</f>
        <v>2724761.13</v>
      </c>
      <c r="L71" s="8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71">
        <f>-C4</f>
        <v>-2672555.9900000002</v>
      </c>
      <c r="L73" s="859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39" t="s">
        <v>18</v>
      </c>
      <c r="E75" s="840"/>
      <c r="F75" s="113">
        <v>3773503.4</v>
      </c>
      <c r="I75" s="999" t="s">
        <v>198</v>
      </c>
      <c r="J75" s="1000"/>
      <c r="K75" s="1001">
        <f>K71+K73</f>
        <v>52205.139999999665</v>
      </c>
      <c r="L75" s="10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32" t="s">
        <v>594</v>
      </c>
      <c r="J40" s="933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4"/>
      <c r="J41" s="935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6"/>
      <c r="J42" s="937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28" t="s">
        <v>594</v>
      </c>
      <c r="J67" s="929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0" t="s">
        <v>207</v>
      </c>
      <c r="I68" s="930"/>
      <c r="J68" s="93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D13" workbookViewId="0">
      <selection activeCell="M25" sqref="M25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8"/>
      <c r="C1" s="894" t="s">
        <v>1378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18" ht="16.5" thickBot="1" x14ac:dyDescent="0.3">
      <c r="B2" s="82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2" t="s">
        <v>0</v>
      </c>
      <c r="C3" s="833"/>
      <c r="D3" s="10"/>
      <c r="E3" s="553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35" t="s">
        <v>2</v>
      </c>
      <c r="F4" s="836"/>
      <c r="H4" s="837" t="s">
        <v>3</v>
      </c>
      <c r="I4" s="838"/>
      <c r="J4" s="556"/>
      <c r="K4" s="562"/>
      <c r="L4" s="563"/>
      <c r="M4" s="21" t="s">
        <v>4</v>
      </c>
      <c r="N4" s="22" t="s">
        <v>5</v>
      </c>
      <c r="P4" s="872"/>
      <c r="Q4" s="322" t="s">
        <v>217</v>
      </c>
      <c r="R4" s="893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9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25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</f>
        <v>6401</v>
      </c>
      <c r="N22" s="33">
        <f>34743</f>
        <v>34743</v>
      </c>
      <c r="O22" s="1003"/>
      <c r="P22" s="39">
        <f t="shared" si="1"/>
        <v>55449.5</v>
      </c>
      <c r="Q22" s="1002">
        <f t="shared" si="0"/>
        <v>-70094.5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0</v>
      </c>
      <c r="N23" s="33">
        <v>52118</v>
      </c>
      <c r="O23" s="1003"/>
      <c r="P23" s="39">
        <f t="shared" si="1"/>
        <v>61909.5</v>
      </c>
      <c r="Q23" s="1002">
        <f t="shared" si="0"/>
        <v>-80707.5</v>
      </c>
      <c r="R23" s="319">
        <v>0</v>
      </c>
    </row>
    <row r="24" spans="1:18" ht="18" customHeight="1" thickBot="1" x14ac:dyDescent="0.35">
      <c r="A24" s="23"/>
      <c r="B24" s="24">
        <v>44856</v>
      </c>
      <c r="C24" s="25"/>
      <c r="D24" s="42"/>
      <c r="E24" s="27">
        <v>44856</v>
      </c>
      <c r="F24" s="28"/>
      <c r="G24" s="572"/>
      <c r="H24" s="29">
        <v>44856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/>
      <c r="D25" s="35"/>
      <c r="E25" s="27">
        <v>44857</v>
      </c>
      <c r="F25" s="28"/>
      <c r="G25" s="572"/>
      <c r="H25" s="29">
        <v>44857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/>
      <c r="D26" s="35"/>
      <c r="E26" s="27">
        <v>44858</v>
      </c>
      <c r="F26" s="28"/>
      <c r="G26" s="572"/>
      <c r="H26" s="29">
        <v>44858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/>
      <c r="D27" s="42"/>
      <c r="E27" s="27">
        <v>44859</v>
      </c>
      <c r="F27" s="28"/>
      <c r="G27" s="572"/>
      <c r="H27" s="29">
        <v>44859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/>
      <c r="D28" s="42"/>
      <c r="E28" s="27">
        <v>44860</v>
      </c>
      <c r="F28" s="28"/>
      <c r="G28" s="572"/>
      <c r="H28" s="29">
        <v>44860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/>
      <c r="D29" s="58"/>
      <c r="E29" s="27">
        <v>44861</v>
      </c>
      <c r="F29" s="28"/>
      <c r="G29" s="572"/>
      <c r="H29" s="29">
        <v>44861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44862</v>
      </c>
      <c r="C30" s="25"/>
      <c r="D30" s="58"/>
      <c r="E30" s="27">
        <v>44862</v>
      </c>
      <c r="F30" s="28"/>
      <c r="G30" s="572"/>
      <c r="H30" s="29">
        <v>44862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44863</v>
      </c>
      <c r="C31" s="25"/>
      <c r="D31" s="67"/>
      <c r="E31" s="27">
        <v>44863</v>
      </c>
      <c r="F31" s="28"/>
      <c r="G31" s="572"/>
      <c r="H31" s="29">
        <v>44863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/>
      <c r="D32" s="64"/>
      <c r="E32" s="27">
        <v>44864</v>
      </c>
      <c r="F32" s="28"/>
      <c r="G32" s="572"/>
      <c r="H32" s="29">
        <v>44864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f t="shared" si="1"/>
        <v>19093</v>
      </c>
      <c r="Q34" s="325">
        <f t="shared" si="0"/>
        <v>19093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7</v>
      </c>
      <c r="L35" s="702">
        <v>21415</v>
      </c>
      <c r="M35" s="32">
        <v>0</v>
      </c>
      <c r="N35" s="33">
        <v>0</v>
      </c>
      <c r="P35" s="34">
        <f t="shared" si="1"/>
        <v>21415</v>
      </c>
      <c r="Q35" s="325">
        <f t="shared" si="0"/>
        <v>21415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f t="shared" si="1"/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873">
        <f>SUM(M5:M40)</f>
        <v>1328044.8</v>
      </c>
      <c r="N41" s="873">
        <f>SUM(N5:N40)</f>
        <v>792201</v>
      </c>
      <c r="P41" s="505">
        <f>SUM(P5:P40)</f>
        <v>2733733.8</v>
      </c>
      <c r="Q41" s="938">
        <f>SUM(Q5:Q40)</f>
        <v>-110288.19999999998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874"/>
      <c r="N42" s="874"/>
      <c r="P42" s="34"/>
      <c r="Q42" s="939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40">
        <f>M41+N41</f>
        <v>2120245.7999999998</v>
      </c>
      <c r="N45" s="94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348631</v>
      </c>
      <c r="D67" s="88"/>
      <c r="E67" s="91" t="s">
        <v>8</v>
      </c>
      <c r="F67" s="90">
        <f>SUM(F5:F60)</f>
        <v>2741009</v>
      </c>
      <c r="G67" s="573"/>
      <c r="H67" s="91" t="s">
        <v>9</v>
      </c>
      <c r="I67" s="92">
        <f>SUM(I5:I60)</f>
        <v>52377</v>
      </c>
      <c r="J67" s="93"/>
      <c r="K67" s="94" t="s">
        <v>10</v>
      </c>
      <c r="L67" s="95">
        <f>SUM(L5:L65)-L26</f>
        <v>212480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50" t="s">
        <v>11</v>
      </c>
      <c r="I69" s="851"/>
      <c r="J69" s="559"/>
      <c r="K69" s="975">
        <f>I67+L67</f>
        <v>264857</v>
      </c>
      <c r="L69" s="976"/>
      <c r="M69" s="272"/>
      <c r="N69" s="272"/>
      <c r="P69" s="34"/>
      <c r="Q69" s="13"/>
    </row>
    <row r="70" spans="1:17" x14ac:dyDescent="0.25">
      <c r="D70" s="856" t="s">
        <v>12</v>
      </c>
      <c r="E70" s="856"/>
      <c r="F70" s="312">
        <f>F67-K69-C67</f>
        <v>2127521</v>
      </c>
      <c r="I70" s="102"/>
      <c r="J70" s="560"/>
    </row>
    <row r="71" spans="1:17" ht="18.75" x14ac:dyDescent="0.3">
      <c r="D71" s="880" t="s">
        <v>95</v>
      </c>
      <c r="E71" s="880"/>
      <c r="F71" s="111">
        <v>0</v>
      </c>
      <c r="I71" s="857" t="s">
        <v>13</v>
      </c>
      <c r="J71" s="858"/>
      <c r="K71" s="859">
        <f>F73+F74+F75</f>
        <v>2127521</v>
      </c>
      <c r="L71" s="859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2127521</v>
      </c>
      <c r="H73" s="555"/>
      <c r="I73" s="108" t="s">
        <v>15</v>
      </c>
      <c r="J73" s="109"/>
      <c r="K73" s="971">
        <f>-C4</f>
        <v>-3773503.4</v>
      </c>
      <c r="L73" s="85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39" t="s">
        <v>18</v>
      </c>
      <c r="E75" s="840"/>
      <c r="F75" s="113">
        <v>0</v>
      </c>
      <c r="I75" s="999" t="s">
        <v>198</v>
      </c>
      <c r="J75" s="1000"/>
      <c r="K75" s="1001">
        <f>K71+K73</f>
        <v>-1645982.4</v>
      </c>
      <c r="L75" s="10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4" workbookViewId="0">
      <selection activeCell="I74" sqref="I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/>
      <c r="C3" s="246"/>
      <c r="D3" s="111"/>
      <c r="E3" s="412"/>
      <c r="F3" s="111"/>
      <c r="G3" s="410">
        <f>D3-F3</f>
        <v>0</v>
      </c>
      <c r="I3" s="789"/>
      <c r="J3" s="790"/>
      <c r="K3" s="791"/>
      <c r="L3" s="732"/>
      <c r="M3" s="706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500"/>
      <c r="J4" s="501"/>
      <c r="K4" s="502"/>
      <c r="L4" s="732"/>
      <c r="M4" s="706"/>
      <c r="N4" s="137">
        <f>N3+K4-M4</f>
        <v>0</v>
      </c>
    </row>
    <row r="5" spans="2:14" ht="17.25" x14ac:dyDescent="0.3">
      <c r="B5" s="454"/>
      <c r="C5" s="246"/>
      <c r="D5" s="111"/>
      <c r="E5" s="412"/>
      <c r="F5" s="111"/>
      <c r="G5" s="544">
        <f t="shared" si="0"/>
        <v>0</v>
      </c>
      <c r="I5" s="500"/>
      <c r="J5" s="501"/>
      <c r="K5" s="502"/>
      <c r="L5" s="732"/>
      <c r="M5" s="706"/>
      <c r="N5" s="137">
        <f t="shared" ref="N5:N65" si="1">N4+K5-M5</f>
        <v>0</v>
      </c>
    </row>
    <row r="6" spans="2:14" ht="17.25" x14ac:dyDescent="0.3">
      <c r="B6" s="454"/>
      <c r="C6" s="246"/>
      <c r="D6" s="111"/>
      <c r="E6" s="412"/>
      <c r="F6" s="111"/>
      <c r="G6" s="544">
        <f t="shared" si="0"/>
        <v>0</v>
      </c>
      <c r="I6" s="500"/>
      <c r="J6" s="501"/>
      <c r="K6" s="502"/>
      <c r="L6" s="732"/>
      <c r="M6" s="706"/>
      <c r="N6" s="137">
        <f t="shared" si="1"/>
        <v>0</v>
      </c>
    </row>
    <row r="7" spans="2:14" ht="17.25" x14ac:dyDescent="0.3">
      <c r="B7" s="452"/>
      <c r="C7" s="437"/>
      <c r="D7" s="392"/>
      <c r="E7" s="412"/>
      <c r="F7" s="111"/>
      <c r="G7" s="544">
        <f t="shared" si="0"/>
        <v>0</v>
      </c>
      <c r="I7" s="497"/>
      <c r="J7" s="498"/>
      <c r="K7" s="499"/>
      <c r="L7" s="732"/>
      <c r="M7" s="706"/>
      <c r="N7" s="137">
        <f t="shared" si="1"/>
        <v>0</v>
      </c>
    </row>
    <row r="8" spans="2:14" ht="17.25" x14ac:dyDescent="0.3">
      <c r="B8" s="452"/>
      <c r="C8" s="437"/>
      <c r="D8" s="392"/>
      <c r="E8" s="412"/>
      <c r="F8" s="111"/>
      <c r="G8" s="544">
        <f t="shared" si="0"/>
        <v>0</v>
      </c>
      <c r="I8" s="497"/>
      <c r="J8" s="498"/>
      <c r="K8" s="499"/>
      <c r="L8" s="732"/>
      <c r="M8" s="706"/>
      <c r="N8" s="137">
        <f t="shared" si="1"/>
        <v>0</v>
      </c>
    </row>
    <row r="9" spans="2:14" ht="17.25" x14ac:dyDescent="0.3">
      <c r="B9" s="452"/>
      <c r="C9" s="437"/>
      <c r="D9" s="392"/>
      <c r="E9" s="412"/>
      <c r="F9" s="111"/>
      <c r="G9" s="544">
        <f t="shared" si="0"/>
        <v>0</v>
      </c>
      <c r="I9" s="500"/>
      <c r="J9" s="501"/>
      <c r="K9" s="502"/>
      <c r="L9" s="732"/>
      <c r="M9" s="706"/>
      <c r="N9" s="137">
        <f t="shared" si="1"/>
        <v>0</v>
      </c>
    </row>
    <row r="10" spans="2:14" ht="18.75" x14ac:dyDescent="0.3">
      <c r="B10" s="452"/>
      <c r="C10" s="437"/>
      <c r="D10" s="392"/>
      <c r="E10" s="412"/>
      <c r="F10" s="111"/>
      <c r="G10" s="544">
        <f t="shared" si="0"/>
        <v>0</v>
      </c>
      <c r="H10" s="138"/>
      <c r="I10" s="500"/>
      <c r="J10" s="501"/>
      <c r="K10" s="502"/>
      <c r="L10" s="732"/>
      <c r="M10" s="706"/>
      <c r="N10" s="137">
        <f t="shared" si="1"/>
        <v>0</v>
      </c>
    </row>
    <row r="11" spans="2:14" ht="17.25" x14ac:dyDescent="0.3">
      <c r="B11" s="452"/>
      <c r="C11" s="437"/>
      <c r="D11" s="392"/>
      <c r="E11" s="412"/>
      <c r="F11" s="111"/>
      <c r="G11" s="544">
        <f t="shared" si="0"/>
        <v>0</v>
      </c>
      <c r="I11" s="500"/>
      <c r="J11" s="501"/>
      <c r="K11" s="502"/>
      <c r="L11" s="732"/>
      <c r="M11" s="706"/>
      <c r="N11" s="137">
        <f t="shared" si="1"/>
        <v>0</v>
      </c>
    </row>
    <row r="12" spans="2:14" ht="17.25" x14ac:dyDescent="0.3">
      <c r="B12" s="452"/>
      <c r="C12" s="437"/>
      <c r="D12" s="392"/>
      <c r="E12" s="412"/>
      <c r="F12" s="111"/>
      <c r="G12" s="544">
        <f t="shared" si="0"/>
        <v>0</v>
      </c>
      <c r="I12" s="497"/>
      <c r="J12" s="498"/>
      <c r="K12" s="499"/>
      <c r="L12" s="732"/>
      <c r="M12" s="706"/>
      <c r="N12" s="137">
        <f t="shared" si="1"/>
        <v>0</v>
      </c>
    </row>
    <row r="13" spans="2:14" ht="17.25" x14ac:dyDescent="0.3">
      <c r="B13" s="452"/>
      <c r="C13" s="437"/>
      <c r="D13" s="392"/>
      <c r="E13" s="412"/>
      <c r="F13" s="111"/>
      <c r="G13" s="544">
        <f t="shared" si="0"/>
        <v>0</v>
      </c>
      <c r="I13" s="500"/>
      <c r="J13" s="501"/>
      <c r="K13" s="502"/>
      <c r="L13" s="732"/>
      <c r="M13" s="706"/>
      <c r="N13" s="137">
        <f t="shared" si="1"/>
        <v>0</v>
      </c>
    </row>
    <row r="14" spans="2:14" ht="17.25" x14ac:dyDescent="0.3">
      <c r="B14" s="452"/>
      <c r="C14" s="437"/>
      <c r="D14" s="392"/>
      <c r="E14" s="412"/>
      <c r="F14" s="111"/>
      <c r="G14" s="544">
        <f t="shared" si="0"/>
        <v>0</v>
      </c>
      <c r="I14" s="497"/>
      <c r="J14" s="498"/>
      <c r="K14" s="499"/>
      <c r="L14" s="732"/>
      <c r="M14" s="706"/>
      <c r="N14" s="137">
        <f t="shared" si="1"/>
        <v>0</v>
      </c>
    </row>
    <row r="15" spans="2:14" ht="17.25" x14ac:dyDescent="0.3">
      <c r="B15" s="452"/>
      <c r="C15" s="437"/>
      <c r="D15" s="392"/>
      <c r="E15" s="412"/>
      <c r="F15" s="111"/>
      <c r="G15" s="544">
        <f t="shared" si="0"/>
        <v>0</v>
      </c>
      <c r="I15" s="497"/>
      <c r="J15" s="498"/>
      <c r="K15" s="499"/>
      <c r="L15" s="732"/>
      <c r="M15" s="706"/>
      <c r="N15" s="137">
        <f t="shared" si="1"/>
        <v>0</v>
      </c>
    </row>
    <row r="16" spans="2:14" ht="17.25" x14ac:dyDescent="0.3">
      <c r="B16" s="452"/>
      <c r="C16" s="437"/>
      <c r="D16" s="392"/>
      <c r="E16" s="412"/>
      <c r="F16" s="111"/>
      <c r="G16" s="544">
        <f t="shared" si="0"/>
        <v>0</v>
      </c>
      <c r="I16" s="500"/>
      <c r="J16" s="501"/>
      <c r="K16" s="502"/>
      <c r="L16" s="732"/>
      <c r="M16" s="706"/>
      <c r="N16" s="137">
        <f t="shared" si="1"/>
        <v>0</v>
      </c>
    </row>
    <row r="17" spans="2:14" ht="17.25" x14ac:dyDescent="0.3">
      <c r="B17" s="452"/>
      <c r="C17" s="437"/>
      <c r="D17" s="392"/>
      <c r="E17" s="412"/>
      <c r="F17" s="111"/>
      <c r="G17" s="544">
        <f t="shared" si="0"/>
        <v>0</v>
      </c>
      <c r="I17" s="500"/>
      <c r="J17" s="501"/>
      <c r="K17" s="502"/>
      <c r="L17" s="732"/>
      <c r="M17" s="706"/>
      <c r="N17" s="137">
        <f t="shared" si="1"/>
        <v>0</v>
      </c>
    </row>
    <row r="18" spans="2:14" ht="17.25" x14ac:dyDescent="0.3">
      <c r="B18" s="452"/>
      <c r="C18" s="437"/>
      <c r="D18" s="392"/>
      <c r="E18" s="412"/>
      <c r="F18" s="111"/>
      <c r="G18" s="544">
        <f t="shared" si="0"/>
        <v>0</v>
      </c>
      <c r="I18" s="497"/>
      <c r="J18" s="498"/>
      <c r="K18" s="499"/>
      <c r="L18" s="732"/>
      <c r="M18" s="706"/>
      <c r="N18" s="137">
        <f t="shared" si="1"/>
        <v>0</v>
      </c>
    </row>
    <row r="19" spans="2:14" ht="17.25" x14ac:dyDescent="0.3">
      <c r="B19" s="452"/>
      <c r="C19" s="437"/>
      <c r="D19" s="392"/>
      <c r="E19" s="412"/>
      <c r="F19" s="111"/>
      <c r="G19" s="544">
        <f t="shared" si="0"/>
        <v>0</v>
      </c>
      <c r="I19" s="497"/>
      <c r="J19" s="498"/>
      <c r="K19" s="499"/>
      <c r="L19" s="732"/>
      <c r="M19" s="706"/>
      <c r="N19" s="137">
        <f t="shared" si="1"/>
        <v>0</v>
      </c>
    </row>
    <row r="20" spans="2:14" ht="17.25" x14ac:dyDescent="0.3">
      <c r="B20" s="452"/>
      <c r="C20" s="437"/>
      <c r="D20" s="392"/>
      <c r="E20" s="412"/>
      <c r="F20" s="111"/>
      <c r="G20" s="544">
        <f t="shared" si="0"/>
        <v>0</v>
      </c>
      <c r="I20" s="500"/>
      <c r="J20" s="501"/>
      <c r="K20" s="502"/>
      <c r="L20" s="732"/>
      <c r="M20" s="706"/>
      <c r="N20" s="137">
        <f t="shared" si="1"/>
        <v>0</v>
      </c>
    </row>
    <row r="21" spans="2:14" ht="17.25" x14ac:dyDescent="0.3">
      <c r="B21" s="452"/>
      <c r="C21" s="437"/>
      <c r="D21" s="392"/>
      <c r="E21" s="412"/>
      <c r="F21" s="111"/>
      <c r="G21" s="544">
        <f t="shared" si="0"/>
        <v>0</v>
      </c>
      <c r="I21" s="497"/>
      <c r="J21" s="498"/>
      <c r="K21" s="499"/>
      <c r="L21" s="732"/>
      <c r="M21" s="706"/>
      <c r="N21" s="137">
        <f t="shared" si="1"/>
        <v>0</v>
      </c>
    </row>
    <row r="22" spans="2:14" ht="18.75" x14ac:dyDescent="0.3">
      <c r="B22" s="452"/>
      <c r="C22" s="437"/>
      <c r="D22" s="392"/>
      <c r="E22" s="412"/>
      <c r="F22" s="111"/>
      <c r="G22" s="544">
        <f t="shared" si="0"/>
        <v>0</v>
      </c>
      <c r="H22" s="644"/>
      <c r="I22" s="500"/>
      <c r="J22" s="501"/>
      <c r="K22" s="502"/>
      <c r="L22" s="732"/>
      <c r="M22" s="706"/>
      <c r="N22" s="137">
        <f t="shared" si="1"/>
        <v>0</v>
      </c>
    </row>
    <row r="23" spans="2:14" ht="15.75" x14ac:dyDescent="0.25">
      <c r="B23" s="452"/>
      <c r="C23" s="437"/>
      <c r="D23" s="392"/>
      <c r="E23" s="412"/>
      <c r="F23" s="111"/>
      <c r="G23" s="544">
        <f t="shared" si="0"/>
        <v>0</v>
      </c>
      <c r="H23" s="2"/>
      <c r="I23" s="500"/>
      <c r="J23" s="501"/>
      <c r="K23" s="502"/>
      <c r="L23" s="412"/>
      <c r="M23" s="111"/>
      <c r="N23" s="137">
        <f t="shared" si="1"/>
        <v>0</v>
      </c>
    </row>
    <row r="24" spans="2:14" ht="21" customHeight="1" x14ac:dyDescent="0.25">
      <c r="B24" s="452"/>
      <c r="C24" s="437"/>
      <c r="D24" s="392"/>
      <c r="E24" s="412"/>
      <c r="F24" s="111"/>
      <c r="G24" s="544">
        <f t="shared" si="0"/>
        <v>0</v>
      </c>
      <c r="H24" s="2"/>
      <c r="I24" s="497"/>
      <c r="J24" s="498"/>
      <c r="K24" s="499"/>
      <c r="L24" s="412"/>
      <c r="M24" s="111"/>
      <c r="N24" s="137">
        <f t="shared" si="1"/>
        <v>0</v>
      </c>
    </row>
    <row r="25" spans="2:14" ht="15.75" x14ac:dyDescent="0.25">
      <c r="B25" s="452"/>
      <c r="C25" s="437"/>
      <c r="D25" s="392"/>
      <c r="E25" s="412"/>
      <c r="F25" s="111"/>
      <c r="G25" s="544">
        <f t="shared" si="0"/>
        <v>0</v>
      </c>
      <c r="H25" s="645"/>
      <c r="I25" s="500"/>
      <c r="J25" s="501"/>
      <c r="K25" s="502"/>
      <c r="L25" s="412"/>
      <c r="M25" s="111"/>
      <c r="N25" s="137">
        <f t="shared" si="1"/>
        <v>0</v>
      </c>
    </row>
    <row r="26" spans="2:14" ht="15.75" x14ac:dyDescent="0.25">
      <c r="B26" s="452"/>
      <c r="C26" s="437"/>
      <c r="D26" s="392"/>
      <c r="E26" s="412"/>
      <c r="F26" s="111"/>
      <c r="G26" s="544">
        <f t="shared" si="0"/>
        <v>0</v>
      </c>
      <c r="H26" s="645"/>
      <c r="I26" s="497"/>
      <c r="J26" s="498"/>
      <c r="K26" s="499"/>
      <c r="L26" s="412"/>
      <c r="M26" s="111"/>
      <c r="N26" s="137">
        <f t="shared" si="1"/>
        <v>0</v>
      </c>
    </row>
    <row r="27" spans="2:14" ht="15.75" x14ac:dyDescent="0.25">
      <c r="B27" s="452"/>
      <c r="C27" s="437"/>
      <c r="D27" s="392"/>
      <c r="E27" s="412"/>
      <c r="F27" s="111"/>
      <c r="G27" s="544">
        <f t="shared" si="0"/>
        <v>0</v>
      </c>
      <c r="H27" s="645"/>
      <c r="I27" s="500"/>
      <c r="J27" s="501"/>
      <c r="K27" s="502"/>
      <c r="L27" s="412"/>
      <c r="M27" s="111"/>
      <c r="N27" s="137">
        <f t="shared" si="1"/>
        <v>0</v>
      </c>
    </row>
    <row r="28" spans="2:14" ht="15.75" x14ac:dyDescent="0.25">
      <c r="B28" s="452"/>
      <c r="C28" s="437"/>
      <c r="D28" s="392"/>
      <c r="E28" s="412"/>
      <c r="F28" s="111"/>
      <c r="G28" s="544">
        <f t="shared" si="0"/>
        <v>0</v>
      </c>
      <c r="H28" s="645"/>
      <c r="I28" s="500"/>
      <c r="J28" s="501"/>
      <c r="K28" s="502"/>
      <c r="L28" s="412"/>
      <c r="M28" s="111"/>
      <c r="N28" s="137">
        <f t="shared" si="1"/>
        <v>0</v>
      </c>
    </row>
    <row r="29" spans="2:14" ht="15.75" x14ac:dyDescent="0.25">
      <c r="B29" s="452"/>
      <c r="C29" s="437"/>
      <c r="D29" s="392"/>
      <c r="E29" s="412"/>
      <c r="F29" s="111"/>
      <c r="G29" s="544">
        <f t="shared" si="0"/>
        <v>0</v>
      </c>
      <c r="H29" s="645"/>
      <c r="I29" s="500"/>
      <c r="J29" s="501"/>
      <c r="K29" s="502"/>
      <c r="L29" s="412"/>
      <c r="M29" s="111"/>
      <c r="N29" s="137">
        <f t="shared" si="1"/>
        <v>0</v>
      </c>
    </row>
    <row r="30" spans="2:14" ht="15.75" x14ac:dyDescent="0.25">
      <c r="B30" s="452"/>
      <c r="C30" s="437"/>
      <c r="D30" s="392"/>
      <c r="E30" s="412"/>
      <c r="F30" s="111"/>
      <c r="G30" s="544">
        <f t="shared" si="0"/>
        <v>0</v>
      </c>
      <c r="H30" s="645"/>
      <c r="I30" s="497"/>
      <c r="J30" s="498"/>
      <c r="K30" s="499"/>
      <c r="L30" s="412"/>
      <c r="M30" s="111"/>
      <c r="N30" s="137">
        <f t="shared" si="1"/>
        <v>0</v>
      </c>
    </row>
    <row r="31" spans="2:14" ht="15.75" x14ac:dyDescent="0.25">
      <c r="B31" s="452"/>
      <c r="C31" s="437"/>
      <c r="D31" s="392"/>
      <c r="E31" s="412"/>
      <c r="F31" s="111"/>
      <c r="G31" s="544">
        <f t="shared" si="0"/>
        <v>0</v>
      </c>
      <c r="H31" s="2"/>
      <c r="I31" s="497"/>
      <c r="J31" s="498"/>
      <c r="K31" s="499"/>
      <c r="L31" s="412"/>
      <c r="M31" s="111"/>
      <c r="N31" s="137">
        <f t="shared" si="1"/>
        <v>0</v>
      </c>
    </row>
    <row r="32" spans="2:14" ht="15.75" x14ac:dyDescent="0.25">
      <c r="B32" s="452"/>
      <c r="C32" s="437"/>
      <c r="D32" s="392"/>
      <c r="E32" s="412"/>
      <c r="F32" s="111"/>
      <c r="G32" s="544">
        <f t="shared" si="0"/>
        <v>0</v>
      </c>
      <c r="H32" s="2"/>
      <c r="I32" s="497"/>
      <c r="J32" s="498"/>
      <c r="K32" s="499"/>
      <c r="L32" s="412"/>
      <c r="M32" s="111"/>
      <c r="N32" s="137">
        <f t="shared" si="1"/>
        <v>0</v>
      </c>
    </row>
    <row r="33" spans="2:14" ht="15.75" x14ac:dyDescent="0.25">
      <c r="B33" s="452"/>
      <c r="C33" s="437"/>
      <c r="D33" s="392"/>
      <c r="E33" s="412"/>
      <c r="F33" s="111"/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2"/>
      <c r="C34" s="437"/>
      <c r="D34" s="392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2"/>
      <c r="C35" s="437"/>
      <c r="D35" s="392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2"/>
      <c r="C36" s="437"/>
      <c r="D36" s="392"/>
      <c r="E36" s="412"/>
      <c r="F36" s="111"/>
      <c r="G36" s="544">
        <f t="shared" si="0"/>
        <v>0</v>
      </c>
      <c r="I36" s="497"/>
      <c r="J36" s="498"/>
      <c r="K36" s="499"/>
      <c r="L36" s="412"/>
      <c r="M36" s="111"/>
      <c r="N36" s="137">
        <f t="shared" si="1"/>
        <v>0</v>
      </c>
    </row>
    <row r="37" spans="2:14" ht="15.75" x14ac:dyDescent="0.25">
      <c r="B37" s="452"/>
      <c r="C37" s="437"/>
      <c r="D37" s="392"/>
      <c r="E37" s="412"/>
      <c r="F37" s="111"/>
      <c r="G37" s="544">
        <f t="shared" si="0"/>
        <v>0</v>
      </c>
      <c r="I37" s="500"/>
      <c r="J37" s="501"/>
      <c r="K37" s="502"/>
      <c r="L37" s="412"/>
      <c r="M37" s="111"/>
      <c r="N37" s="137">
        <f t="shared" si="1"/>
        <v>0</v>
      </c>
    </row>
    <row r="38" spans="2:14" ht="15.75" x14ac:dyDescent="0.25">
      <c r="B38" s="452"/>
      <c r="C38" s="437"/>
      <c r="D38" s="392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2"/>
      <c r="C39" s="437"/>
      <c r="D39" s="392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/>
      <c r="C40" s="437"/>
      <c r="D40" s="392"/>
      <c r="E40" s="253"/>
      <c r="F40" s="69"/>
      <c r="G40" s="111">
        <f t="shared" si="0"/>
        <v>0</v>
      </c>
      <c r="I40" s="932" t="s">
        <v>594</v>
      </c>
      <c r="J40" s="933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4"/>
      <c r="J41" s="935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6"/>
      <c r="J42" s="937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28" t="s">
        <v>594</v>
      </c>
      <c r="J67" s="929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0" t="s">
        <v>207</v>
      </c>
      <c r="I68" s="930"/>
      <c r="J68" s="931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1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30" t="s">
        <v>208</v>
      </c>
      <c r="D1" s="831"/>
      <c r="E1" s="831"/>
      <c r="F1" s="831"/>
      <c r="G1" s="831"/>
      <c r="H1" s="831"/>
      <c r="I1" s="831"/>
      <c r="J1" s="831"/>
      <c r="K1" s="831"/>
      <c r="L1" s="831"/>
      <c r="M1" s="831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286" t="s">
        <v>209</v>
      </c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81"/>
      <c r="X5" s="88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8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8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89"/>
      <c r="X25" s="88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89"/>
      <c r="X26" s="88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82"/>
      <c r="X27" s="883"/>
      <c r="Y27" s="88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83"/>
      <c r="X28" s="883"/>
      <c r="Y28" s="88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73">
        <f>SUM(M5:M35)</f>
        <v>321168.83</v>
      </c>
      <c r="N36" s="875">
        <f>SUM(N5:N35)</f>
        <v>467016</v>
      </c>
      <c r="O36" s="276"/>
      <c r="P36" s="277">
        <v>0</v>
      </c>
      <c r="Q36" s="87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74"/>
      <c r="N37" s="876"/>
      <c r="O37" s="276"/>
      <c r="P37" s="277">
        <v>0</v>
      </c>
      <c r="Q37" s="87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0" t="s">
        <v>11</v>
      </c>
      <c r="I52" s="851"/>
      <c r="J52" s="100"/>
      <c r="K52" s="852">
        <f>I50+L50</f>
        <v>71911.59</v>
      </c>
      <c r="L52" s="879"/>
      <c r="M52" s="272"/>
      <c r="N52" s="272"/>
      <c r="P52" s="34"/>
      <c r="Q52" s="13"/>
    </row>
    <row r="53" spans="1:17" ht="16.5" thickBot="1" x14ac:dyDescent="0.3">
      <c r="D53" s="856" t="s">
        <v>12</v>
      </c>
      <c r="E53" s="856"/>
      <c r="F53" s="312">
        <f>F50-K52-C50</f>
        <v>-25952.549999999814</v>
      </c>
      <c r="I53" s="102"/>
      <c r="J53" s="103"/>
    </row>
    <row r="54" spans="1:17" ht="18.75" x14ac:dyDescent="0.3">
      <c r="D54" s="880" t="s">
        <v>95</v>
      </c>
      <c r="E54" s="880"/>
      <c r="F54" s="111">
        <v>-706888.38</v>
      </c>
      <c r="I54" s="857" t="s">
        <v>13</v>
      </c>
      <c r="J54" s="858"/>
      <c r="K54" s="859">
        <f>F56+F57+F58</f>
        <v>1308778.3500000003</v>
      </c>
      <c r="L54" s="859"/>
      <c r="M54" s="865" t="s">
        <v>211</v>
      </c>
      <c r="N54" s="866"/>
      <c r="O54" s="866"/>
      <c r="P54" s="866"/>
      <c r="Q54" s="86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68"/>
      <c r="N55" s="869"/>
      <c r="O55" s="869"/>
      <c r="P55" s="869"/>
      <c r="Q55" s="87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61">
        <f>-C4</f>
        <v>-567389.35</v>
      </c>
      <c r="L56" s="86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39" t="s">
        <v>18</v>
      </c>
      <c r="E58" s="840"/>
      <c r="F58" s="113">
        <v>2142307.62</v>
      </c>
      <c r="I58" s="841" t="s">
        <v>198</v>
      </c>
      <c r="J58" s="842"/>
      <c r="K58" s="843">
        <f>K54+K56</f>
        <v>741389.00000000035</v>
      </c>
      <c r="L58" s="8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9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9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30" t="s">
        <v>208</v>
      </c>
      <c r="D1" s="831"/>
      <c r="E1" s="831"/>
      <c r="F1" s="831"/>
      <c r="G1" s="831"/>
      <c r="H1" s="831"/>
      <c r="I1" s="831"/>
      <c r="J1" s="831"/>
      <c r="K1" s="831"/>
      <c r="L1" s="831"/>
      <c r="M1" s="831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322" t="s">
        <v>217</v>
      </c>
      <c r="R4" s="893"/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81"/>
      <c r="X5" s="88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8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8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89"/>
      <c r="X25" s="88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89"/>
      <c r="X26" s="88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82"/>
      <c r="X27" s="883"/>
      <c r="Y27" s="88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83"/>
      <c r="X28" s="883"/>
      <c r="Y28" s="88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73">
        <f>SUM(M5:M35)</f>
        <v>1077791.3</v>
      </c>
      <c r="N36" s="875">
        <f>SUM(N5:N35)</f>
        <v>936398</v>
      </c>
      <c r="O36" s="276"/>
      <c r="P36" s="277">
        <v>0</v>
      </c>
      <c r="Q36" s="87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74"/>
      <c r="N37" s="876"/>
      <c r="O37" s="276"/>
      <c r="P37" s="277">
        <v>0</v>
      </c>
      <c r="Q37" s="87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0" t="s">
        <v>11</v>
      </c>
      <c r="I52" s="851"/>
      <c r="J52" s="100"/>
      <c r="K52" s="852">
        <f>I50+L50</f>
        <v>90750.75</v>
      </c>
      <c r="L52" s="879"/>
      <c r="M52" s="272"/>
      <c r="N52" s="272"/>
      <c r="P52" s="34"/>
      <c r="Q52" s="13"/>
    </row>
    <row r="53" spans="1:17" ht="16.5" thickBot="1" x14ac:dyDescent="0.3">
      <c r="D53" s="856" t="s">
        <v>12</v>
      </c>
      <c r="E53" s="856"/>
      <c r="F53" s="312">
        <f>F50-K52-C50</f>
        <v>1739855.03</v>
      </c>
      <c r="I53" s="102"/>
      <c r="J53" s="103"/>
    </row>
    <row r="54" spans="1:17" ht="18.75" x14ac:dyDescent="0.3">
      <c r="D54" s="880" t="s">
        <v>95</v>
      </c>
      <c r="E54" s="880"/>
      <c r="F54" s="111">
        <v>-1567070.66</v>
      </c>
      <c r="I54" s="857" t="s">
        <v>13</v>
      </c>
      <c r="J54" s="858"/>
      <c r="K54" s="859">
        <f>F56+F57+F58</f>
        <v>703192.8600000001</v>
      </c>
      <c r="L54" s="859"/>
      <c r="M54" s="865" t="s">
        <v>211</v>
      </c>
      <c r="N54" s="866"/>
      <c r="O54" s="866"/>
      <c r="P54" s="866"/>
      <c r="Q54" s="86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68"/>
      <c r="N55" s="869"/>
      <c r="O55" s="869"/>
      <c r="P55" s="869"/>
      <c r="Q55" s="87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61">
        <f>-C4</f>
        <v>-567389.35</v>
      </c>
      <c r="L56" s="86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39" t="s">
        <v>18</v>
      </c>
      <c r="E58" s="840"/>
      <c r="F58" s="113">
        <v>754143.23</v>
      </c>
      <c r="I58" s="841" t="s">
        <v>198</v>
      </c>
      <c r="J58" s="842"/>
      <c r="K58" s="843">
        <f>K54+K56</f>
        <v>135803.51000000013</v>
      </c>
      <c r="L58" s="8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9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9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94" t="s">
        <v>316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322" t="s">
        <v>217</v>
      </c>
      <c r="R4" s="893"/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81"/>
      <c r="X5" s="88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8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8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89"/>
      <c r="X25" s="88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89"/>
      <c r="X26" s="88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82"/>
      <c r="X27" s="883"/>
      <c r="Y27" s="88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83"/>
      <c r="X28" s="883"/>
      <c r="Y28" s="88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73">
        <f>SUM(M5:M35)</f>
        <v>1818445.73</v>
      </c>
      <c r="N36" s="875">
        <f>SUM(N5:N35)</f>
        <v>739014</v>
      </c>
      <c r="O36" s="276"/>
      <c r="P36" s="277">
        <v>0</v>
      </c>
      <c r="Q36" s="87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74"/>
      <c r="N37" s="876"/>
      <c r="O37" s="276"/>
      <c r="P37" s="277">
        <v>0</v>
      </c>
      <c r="Q37" s="87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0" t="s">
        <v>11</v>
      </c>
      <c r="I52" s="851"/>
      <c r="J52" s="100"/>
      <c r="K52" s="852">
        <f>I50+L50</f>
        <v>158798.12</v>
      </c>
      <c r="L52" s="879"/>
      <c r="M52" s="272"/>
      <c r="N52" s="272"/>
      <c r="P52" s="34"/>
      <c r="Q52" s="13"/>
    </row>
    <row r="53" spans="1:17" x14ac:dyDescent="0.25">
      <c r="D53" s="856" t="s">
        <v>12</v>
      </c>
      <c r="E53" s="856"/>
      <c r="F53" s="312">
        <f>F50-K52-C50</f>
        <v>2078470.75</v>
      </c>
      <c r="I53" s="102"/>
      <c r="J53" s="103"/>
    </row>
    <row r="54" spans="1:17" ht="18.75" x14ac:dyDescent="0.3">
      <c r="D54" s="880" t="s">
        <v>95</v>
      </c>
      <c r="E54" s="880"/>
      <c r="F54" s="111">
        <v>-1448401.2</v>
      </c>
      <c r="I54" s="857" t="s">
        <v>13</v>
      </c>
      <c r="J54" s="858"/>
      <c r="K54" s="859">
        <f>F56+F57+F58</f>
        <v>1025960.7</v>
      </c>
      <c r="L54" s="8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61">
        <f>-C4</f>
        <v>-754143.23</v>
      </c>
      <c r="L56" s="86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39" t="s">
        <v>18</v>
      </c>
      <c r="E58" s="840"/>
      <c r="F58" s="113">
        <v>1149740.4099999999</v>
      </c>
      <c r="I58" s="841" t="s">
        <v>198</v>
      </c>
      <c r="J58" s="842"/>
      <c r="K58" s="843">
        <f>K54+K56</f>
        <v>271817.46999999997</v>
      </c>
      <c r="L58" s="8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96" t="s">
        <v>413</v>
      </c>
      <c r="C43" s="897"/>
      <c r="D43" s="897"/>
      <c r="E43" s="89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99"/>
      <c r="C44" s="900"/>
      <c r="D44" s="900"/>
      <c r="E44" s="90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02"/>
      <c r="C45" s="903"/>
      <c r="D45" s="903"/>
      <c r="E45" s="90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11" t="s">
        <v>593</v>
      </c>
      <c r="C47" s="91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13"/>
      <c r="C48" s="914"/>
      <c r="D48" s="253"/>
      <c r="E48" s="69"/>
      <c r="F48" s="137">
        <f t="shared" si="2"/>
        <v>0</v>
      </c>
      <c r="I48" s="348"/>
      <c r="J48" s="905" t="s">
        <v>414</v>
      </c>
      <c r="K48" s="906"/>
      <c r="L48" s="90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08"/>
      <c r="K49" s="909"/>
      <c r="L49" s="91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15" t="s">
        <v>594</v>
      </c>
      <c r="J50" s="91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15"/>
      <c r="J51" s="91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15"/>
      <c r="J52" s="91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15"/>
      <c r="J53" s="91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15"/>
      <c r="J54" s="91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15"/>
      <c r="J55" s="91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15"/>
      <c r="J56" s="91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15"/>
      <c r="J57" s="91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15"/>
      <c r="J58" s="91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15"/>
      <c r="J59" s="91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15"/>
      <c r="J60" s="91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15"/>
      <c r="J61" s="91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15"/>
      <c r="J62" s="91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15"/>
      <c r="J63" s="91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15"/>
      <c r="J64" s="91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15"/>
      <c r="J65" s="91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15"/>
      <c r="J66" s="91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15"/>
      <c r="J67" s="91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15"/>
      <c r="J68" s="91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15"/>
      <c r="J69" s="91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15"/>
      <c r="J70" s="91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15"/>
      <c r="J71" s="91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15"/>
      <c r="J72" s="91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15"/>
      <c r="J73" s="91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15"/>
      <c r="J74" s="91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15"/>
      <c r="J75" s="91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15"/>
      <c r="J76" s="91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15"/>
      <c r="J77" s="91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17"/>
      <c r="J78" s="91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9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9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8"/>
      <c r="C1" s="894" t="s">
        <v>646</v>
      </c>
      <c r="D1" s="895"/>
      <c r="E1" s="895"/>
      <c r="F1" s="895"/>
      <c r="G1" s="895"/>
      <c r="H1" s="895"/>
      <c r="I1" s="895"/>
      <c r="J1" s="895"/>
      <c r="K1" s="895"/>
      <c r="L1" s="895"/>
      <c r="M1" s="895"/>
    </row>
    <row r="2" spans="1:25" ht="16.5" thickBot="1" x14ac:dyDescent="0.3">
      <c r="B2" s="82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2" t="s">
        <v>0</v>
      </c>
      <c r="C3" s="833"/>
      <c r="D3" s="10"/>
      <c r="E3" s="11"/>
      <c r="F3" s="11"/>
      <c r="H3" s="834" t="s">
        <v>26</v>
      </c>
      <c r="I3" s="834"/>
      <c r="K3" s="165"/>
      <c r="L3" s="13"/>
      <c r="M3" s="14"/>
      <c r="P3" s="871" t="s">
        <v>6</v>
      </c>
      <c r="R3" s="89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35" t="s">
        <v>2</v>
      </c>
      <c r="F4" s="836"/>
      <c r="H4" s="837" t="s">
        <v>3</v>
      </c>
      <c r="I4" s="838"/>
      <c r="J4" s="19"/>
      <c r="K4" s="166"/>
      <c r="L4" s="20"/>
      <c r="M4" s="21" t="s">
        <v>4</v>
      </c>
      <c r="N4" s="22" t="s">
        <v>5</v>
      </c>
      <c r="P4" s="872"/>
      <c r="Q4" s="322" t="s">
        <v>217</v>
      </c>
      <c r="R4" s="893"/>
      <c r="W4" s="881" t="s">
        <v>124</v>
      </c>
      <c r="X4" s="88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81"/>
      <c r="X5" s="88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8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8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87"/>
      <c r="X21" s="88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88"/>
      <c r="X23" s="88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88"/>
      <c r="X24" s="88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89"/>
      <c r="X25" s="88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89"/>
      <c r="X26" s="88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82"/>
      <c r="X27" s="883"/>
      <c r="Y27" s="88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83"/>
      <c r="X28" s="883"/>
      <c r="Y28" s="88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73">
        <f>SUM(M5:M35)</f>
        <v>2143864.4900000002</v>
      </c>
      <c r="N36" s="875">
        <f>SUM(N5:N35)</f>
        <v>791108</v>
      </c>
      <c r="O36" s="276"/>
      <c r="P36" s="277">
        <v>0</v>
      </c>
      <c r="Q36" s="91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74"/>
      <c r="N37" s="876"/>
      <c r="O37" s="276"/>
      <c r="P37" s="277">
        <v>0</v>
      </c>
      <c r="Q37" s="92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21">
        <f>M36+N36</f>
        <v>2934972.49</v>
      </c>
      <c r="N39" s="92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50" t="s">
        <v>11</v>
      </c>
      <c r="I52" s="851"/>
      <c r="J52" s="100"/>
      <c r="K52" s="852">
        <f>I50+L50</f>
        <v>197471.8</v>
      </c>
      <c r="L52" s="879"/>
      <c r="M52" s="272"/>
      <c r="N52" s="272"/>
      <c r="P52" s="34"/>
      <c r="Q52" s="13"/>
    </row>
    <row r="53" spans="1:17" x14ac:dyDescent="0.25">
      <c r="D53" s="856" t="s">
        <v>12</v>
      </c>
      <c r="E53" s="856"/>
      <c r="F53" s="312">
        <f>F50-K52-C50</f>
        <v>2057786.11</v>
      </c>
      <c r="I53" s="102"/>
      <c r="J53" s="103"/>
    </row>
    <row r="54" spans="1:17" ht="18.75" x14ac:dyDescent="0.3">
      <c r="D54" s="880" t="s">
        <v>95</v>
      </c>
      <c r="E54" s="880"/>
      <c r="F54" s="111">
        <v>-1702928.14</v>
      </c>
      <c r="I54" s="857" t="s">
        <v>13</v>
      </c>
      <c r="J54" s="858"/>
      <c r="K54" s="859">
        <f>F56+F57+F58</f>
        <v>1147965.3400000003</v>
      </c>
      <c r="L54" s="8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61">
        <f>-C4</f>
        <v>-1149740.4099999999</v>
      </c>
      <c r="L56" s="86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39" t="s">
        <v>18</v>
      </c>
      <c r="E58" s="840"/>
      <c r="F58" s="113">
        <v>1266568.45</v>
      </c>
      <c r="I58" s="841" t="s">
        <v>97</v>
      </c>
      <c r="J58" s="842"/>
      <c r="K58" s="843">
        <f>K54+K56</f>
        <v>-1775.0699999995995</v>
      </c>
      <c r="L58" s="8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2022-10-21T14:50:46Z</cp:lastPrinted>
  <dcterms:created xsi:type="dcterms:W3CDTF">2021-11-04T19:08:42Z</dcterms:created>
  <dcterms:modified xsi:type="dcterms:W3CDTF">2022-10-24T20:50:42Z</dcterms:modified>
</cp:coreProperties>
</file>