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11" activeTab="11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Hoja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M31" i="15" l="1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Q36" i="15" s="1"/>
  <c r="P35" i="15"/>
  <c r="Q35" i="15" s="1"/>
  <c r="P34" i="15"/>
  <c r="Q34" i="15" s="1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<sst xmlns="http://schemas.openxmlformats.org/spreadsheetml/2006/main" count="725" uniqueCount="394">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</sst>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" fontId="13" fillId="0" borderId="0" xfId="0" applyNumberFormat="1" applyFont="1" applyFill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29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55" t="s">
        <v>4</v>
      </c>
      <c r="F4" s="356"/>
      <c r="H4" s="357" t="s">
        <v>5</v>
      </c>
      <c r="I4" s="358"/>
      <c r="J4" s="18"/>
      <c r="K4" s="19"/>
      <c r="L4" s="20"/>
      <c r="M4" s="21" t="s">
        <v>6</v>
      </c>
      <c r="N4" s="22" t="s">
        <v>7</v>
      </c>
      <c r="P4" s="359" t="s">
        <v>8</v>
      </c>
      <c r="Q4" s="360"/>
      <c r="R4" s="35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1">
        <f>SUM(M5:M39)</f>
        <v>1666347.5</v>
      </c>
      <c r="N49" s="36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2"/>
      <c r="N50" s="36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64" t="s">
        <v>13</v>
      </c>
      <c r="I55" s="365"/>
      <c r="J55" s="135"/>
      <c r="K55" s="366">
        <f>I53+L53</f>
        <v>63475.360000000001</v>
      </c>
      <c r="L55" s="367"/>
      <c r="M55" s="368">
        <f>N49+M49</f>
        <v>1715746.5</v>
      </c>
      <c r="N55" s="369"/>
      <c r="P55" s="36"/>
      <c r="Q55" s="9"/>
    </row>
    <row r="56" spans="1:18" ht="15.75" x14ac:dyDescent="0.25">
      <c r="D56" s="361" t="s">
        <v>14</v>
      </c>
      <c r="E56" s="36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32" t="s">
        <v>15</v>
      </c>
      <c r="E57" s="332"/>
      <c r="F57" s="131">
        <v>-1524395.48</v>
      </c>
      <c r="I57" s="333" t="s">
        <v>16</v>
      </c>
      <c r="J57" s="334"/>
      <c r="K57" s="335">
        <f>F59+F60+F61</f>
        <v>393764.05999999994</v>
      </c>
      <c r="L57" s="33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7">
        <f>-C4</f>
        <v>-373948.72</v>
      </c>
      <c r="L59" s="33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9" t="s">
        <v>21</v>
      </c>
      <c r="E61" s="340"/>
      <c r="F61" s="151">
        <v>223528.9</v>
      </c>
      <c r="I61" s="341" t="s">
        <v>22</v>
      </c>
      <c r="J61" s="342"/>
      <c r="K61" s="343">
        <f>K57+K59</f>
        <v>19815.339999999967</v>
      </c>
      <c r="L61" s="34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380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3170751</v>
      </c>
      <c r="N45" s="362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66093.360000000015</v>
      </c>
      <c r="L51" s="367"/>
      <c r="M51" s="368">
        <f>N45+M45</f>
        <v>3202502.23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-3128572.23</v>
      </c>
      <c r="I53" s="333" t="s">
        <v>16</v>
      </c>
      <c r="J53" s="334"/>
      <c r="K53" s="373">
        <f>F55+F56+F57</f>
        <v>417897.52000000014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5">
        <f>-C4</f>
        <v>-345633.69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39" t="s">
        <v>21</v>
      </c>
      <c r="E57" s="340"/>
      <c r="F57" s="316">
        <v>359108.11</v>
      </c>
      <c r="I57" s="380" t="s">
        <v>22</v>
      </c>
      <c r="J57" s="381"/>
      <c r="K57" s="382">
        <f>K53+K55</f>
        <v>72263.830000000133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abSelected="1" topLeftCell="A34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 t="s">
        <v>9</v>
      </c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B34" workbookViewId="0">
      <selection activeCell="L40" sqref="L40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381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>
        <v>143637</v>
      </c>
      <c r="G32" s="29"/>
      <c r="H32" s="30">
        <v>45137</v>
      </c>
      <c r="I32" s="31">
        <v>5</v>
      </c>
      <c r="J32" s="86"/>
      <c r="K32" s="280"/>
      <c r="L32" s="281"/>
      <c r="M32" s="33">
        <f>116000+27632</f>
        <v>143632</v>
      </c>
      <c r="N32" s="34">
        <v>0</v>
      </c>
      <c r="O32" s="35"/>
      <c r="P32" s="235">
        <f t="shared" si="0"/>
        <v>143637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>
        <v>45111</v>
      </c>
      <c r="K34" s="387" t="s">
        <v>390</v>
      </c>
      <c r="L34" s="284">
        <v>14500</v>
      </c>
      <c r="M34" s="33">
        <v>0</v>
      </c>
      <c r="N34" s="34">
        <v>0</v>
      </c>
      <c r="O34" s="35"/>
      <c r="P34" s="235">
        <f t="shared" si="0"/>
        <v>14500</v>
      </c>
      <c r="Q34" s="236">
        <f t="shared" si="1"/>
        <v>14500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45114</v>
      </c>
      <c r="K35" s="282" t="s">
        <v>391</v>
      </c>
      <c r="L35" s="216">
        <v>1392</v>
      </c>
      <c r="M35" s="33">
        <v>0</v>
      </c>
      <c r="N35" s="34">
        <v>0</v>
      </c>
      <c r="O35" s="35"/>
      <c r="P35" s="235">
        <f t="shared" si="0"/>
        <v>1392</v>
      </c>
      <c r="Q35" s="236">
        <f t="shared" si="1"/>
        <v>1392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45128</v>
      </c>
      <c r="K36" s="319" t="s">
        <v>111</v>
      </c>
      <c r="L36" s="216">
        <v>549</v>
      </c>
      <c r="M36" s="33">
        <v>0</v>
      </c>
      <c r="N36" s="34">
        <v>0</v>
      </c>
      <c r="O36" s="35"/>
      <c r="P36" s="235">
        <f t="shared" si="0"/>
        <v>549</v>
      </c>
      <c r="Q36" s="236">
        <f t="shared" si="1"/>
        <v>549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45135</v>
      </c>
      <c r="K37" s="285" t="s">
        <v>109</v>
      </c>
      <c r="L37" s="216">
        <v>1031.47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330" t="s">
        <v>392</v>
      </c>
      <c r="L38" s="216">
        <v>1032.9000000000001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82" t="s">
        <v>393</v>
      </c>
      <c r="L39" s="281">
        <v>1225.1199999999999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3725440</v>
      </c>
      <c r="N45" s="362">
        <f>SUM(N5:N39)</f>
        <v>22373</v>
      </c>
      <c r="P45" s="98">
        <f t="shared" si="0"/>
        <v>3747813</v>
      </c>
      <c r="Q45" s="236">
        <f>SUM(Q5:Q44)</f>
        <v>17154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83452</v>
      </c>
      <c r="D49" s="123"/>
      <c r="E49" s="124" t="s">
        <v>10</v>
      </c>
      <c r="F49" s="125">
        <f>SUM(F5:F48)</f>
        <v>3815531</v>
      </c>
      <c r="G49" s="123"/>
      <c r="H49" s="126" t="s">
        <v>11</v>
      </c>
      <c r="I49" s="127">
        <f>SUM(I5:I48)</f>
        <v>3183</v>
      </c>
      <c r="J49" s="290"/>
      <c r="K49" s="291" t="s">
        <v>12</v>
      </c>
      <c r="L49" s="292">
        <f>SUM(L5:L48)</f>
        <v>56126.490000000005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59309.490000000005</v>
      </c>
      <c r="L51" s="367"/>
      <c r="M51" s="368">
        <f>N45+M45</f>
        <v>3747813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3672769.51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0</v>
      </c>
      <c r="I53" s="333" t="s">
        <v>16</v>
      </c>
      <c r="J53" s="334"/>
      <c r="K53" s="373">
        <f>F55+F56+F57</f>
        <v>4132439.63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3672769.51</v>
      </c>
      <c r="H55" s="23"/>
      <c r="I55" s="146" t="s">
        <v>18</v>
      </c>
      <c r="J55" s="147"/>
      <c r="K55" s="375">
        <f>-C4</f>
        <v>-359108.11</v>
      </c>
      <c r="L55" s="376"/>
      <c r="Q55" s="9"/>
    </row>
    <row r="56" spans="1:17" ht="16.5" thickBot="1" x14ac:dyDescent="0.3">
      <c r="D56" s="148" t="s">
        <v>19</v>
      </c>
      <c r="E56" s="133" t="s">
        <v>20</v>
      </c>
      <c r="F56" s="149">
        <v>101442</v>
      </c>
    </row>
    <row r="57" spans="1:17" ht="20.25" thickTop="1" thickBot="1" x14ac:dyDescent="0.35">
      <c r="C57" s="150">
        <v>45137</v>
      </c>
      <c r="D57" s="339" t="s">
        <v>21</v>
      </c>
      <c r="E57" s="340"/>
      <c r="F57" s="316">
        <v>358228.12</v>
      </c>
      <c r="I57" s="380" t="s">
        <v>22</v>
      </c>
      <c r="J57" s="381"/>
      <c r="K57" s="382">
        <f>K53+K55</f>
        <v>3773331.52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sortState ref="J34:L39">
    <sortCondition ref="J34:J39"/>
  </sortState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selection activeCell="C6" sqref="C6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/>
      <c r="B3" s="321"/>
      <c r="C3" s="322"/>
      <c r="D3" s="244"/>
      <c r="E3" s="220"/>
      <c r="F3" s="180">
        <f>C3-E3</f>
        <v>0</v>
      </c>
    </row>
    <row r="4" spans="1:7" ht="22.5" customHeight="1" x14ac:dyDescent="0.25">
      <c r="A4" s="320"/>
      <c r="B4" s="321"/>
      <c r="C4" s="322"/>
      <c r="D4" s="244"/>
      <c r="E4" s="220"/>
      <c r="F4" s="183">
        <f>C4-E4+F3</f>
        <v>0</v>
      </c>
    </row>
    <row r="5" spans="1:7" ht="21" customHeight="1" x14ac:dyDescent="0.25">
      <c r="A5" s="320"/>
      <c r="B5" s="32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20"/>
      <c r="B6" s="32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20"/>
      <c r="B7" s="321"/>
      <c r="C7" s="322"/>
      <c r="D7" s="244"/>
      <c r="E7" s="220"/>
      <c r="F7" s="183">
        <f t="shared" si="0"/>
        <v>0</v>
      </c>
    </row>
    <row r="8" spans="1:7" ht="21" customHeight="1" x14ac:dyDescent="0.25">
      <c r="A8" s="320"/>
      <c r="B8" s="321"/>
      <c r="C8" s="322"/>
      <c r="D8" s="244"/>
      <c r="E8" s="220"/>
      <c r="F8" s="183">
        <f t="shared" si="0"/>
        <v>0</v>
      </c>
    </row>
    <row r="9" spans="1:7" ht="21" customHeight="1" x14ac:dyDescent="0.25">
      <c r="A9" s="320"/>
      <c r="B9" s="321"/>
      <c r="C9" s="322"/>
      <c r="D9" s="181"/>
      <c r="E9" s="149"/>
      <c r="F9" s="183">
        <f t="shared" si="0"/>
        <v>0</v>
      </c>
    </row>
    <row r="10" spans="1:7" ht="21" customHeight="1" x14ac:dyDescent="0.25">
      <c r="A10" s="320"/>
      <c r="B10" s="32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20"/>
      <c r="B11" s="321"/>
      <c r="C11" s="322"/>
      <c r="D11" s="181"/>
      <c r="E11" s="149"/>
      <c r="F11" s="183">
        <f t="shared" si="0"/>
        <v>0</v>
      </c>
    </row>
    <row r="12" spans="1:7" ht="21" customHeight="1" x14ac:dyDescent="0.3">
      <c r="A12" s="320"/>
      <c r="B12" s="32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20"/>
      <c r="B13" s="32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20"/>
      <c r="B14" s="32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20"/>
      <c r="B15" s="32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20"/>
      <c r="B16" s="32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20"/>
      <c r="B17" s="32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20"/>
      <c r="B18" s="32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20"/>
      <c r="B19" s="32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20"/>
      <c r="B20" s="32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20"/>
      <c r="B21" s="32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20"/>
      <c r="B22" s="32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20"/>
      <c r="B23" s="32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20"/>
      <c r="B24" s="32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20"/>
      <c r="B25" s="32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20"/>
      <c r="B26" s="32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20"/>
      <c r="B27" s="32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20"/>
      <c r="B28" s="32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20"/>
      <c r="B29" s="32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20"/>
      <c r="B30" s="32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20"/>
      <c r="B31" s="32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20"/>
      <c r="B32" s="32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20"/>
      <c r="B33" s="32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20"/>
      <c r="B34" s="32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20"/>
      <c r="B35" s="32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20"/>
      <c r="B36" s="32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20"/>
      <c r="B37" s="32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20"/>
      <c r="B38" s="32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20"/>
      <c r="B39" s="32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20"/>
      <c r="B40" s="32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20"/>
      <c r="B41" s="32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20"/>
      <c r="B42" s="32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20"/>
      <c r="B43" s="32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20"/>
      <c r="B44" s="32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20"/>
      <c r="B45" s="32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20"/>
      <c r="B46" s="32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25"/>
      <c r="B47" s="32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25"/>
      <c r="B48" s="32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201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61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55" t="s">
        <v>4</v>
      </c>
      <c r="F4" s="356"/>
      <c r="H4" s="357" t="s">
        <v>5</v>
      </c>
      <c r="I4" s="358"/>
      <c r="J4" s="18"/>
      <c r="K4" s="19"/>
      <c r="L4" s="20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1">
        <f>SUM(M5:M39)</f>
        <v>2238523</v>
      </c>
      <c r="N45" s="36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90767.040000000008</v>
      </c>
      <c r="L51" s="367"/>
      <c r="M51" s="368">
        <f>N45+M45</f>
        <v>2335781</v>
      </c>
      <c r="N51" s="369"/>
      <c r="P51" s="36"/>
      <c r="Q51" s="9"/>
    </row>
    <row r="52" spans="1:17" ht="15.75" x14ac:dyDescent="0.25">
      <c r="D52" s="361" t="s">
        <v>14</v>
      </c>
      <c r="E52" s="36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32" t="s">
        <v>15</v>
      </c>
      <c r="E53" s="332"/>
      <c r="F53" s="131">
        <v>-2224189.7400000002</v>
      </c>
      <c r="I53" s="333" t="s">
        <v>16</v>
      </c>
      <c r="J53" s="334"/>
      <c r="K53" s="335">
        <f>F55+F56+F57</f>
        <v>296963.76999999973</v>
      </c>
      <c r="L53" s="33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7">
        <f>-C4</f>
        <v>-223528.9</v>
      </c>
      <c r="L55" s="33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9" t="s">
        <v>21</v>
      </c>
      <c r="E57" s="340"/>
      <c r="F57" s="151">
        <v>230554.55</v>
      </c>
      <c r="I57" s="341" t="s">
        <v>22</v>
      </c>
      <c r="J57" s="342"/>
      <c r="K57" s="343">
        <f>K53+K55</f>
        <v>73434.869999999733</v>
      </c>
      <c r="L57" s="34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115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1">
        <f>SUM(M5:M39)</f>
        <v>2689952</v>
      </c>
      <c r="N45" s="362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425400.67</v>
      </c>
      <c r="L51" s="367"/>
      <c r="M51" s="368">
        <f>N45+M45</f>
        <v>2751374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-2869426.04</v>
      </c>
      <c r="I53" s="333" t="s">
        <v>16</v>
      </c>
      <c r="J53" s="334"/>
      <c r="K53" s="373">
        <f>F55+F56+F57</f>
        <v>-32021.369999999937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5">
        <f>-C4</f>
        <v>-230554.55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9" t="s">
        <v>21</v>
      </c>
      <c r="E57" s="340"/>
      <c r="F57" s="151">
        <v>341192.34</v>
      </c>
      <c r="I57" s="377" t="s">
        <v>170</v>
      </c>
      <c r="J57" s="378"/>
      <c r="K57" s="379">
        <f>K53+K55</f>
        <v>-262575.91999999993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171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1">
        <f>SUM(M5:M39)</f>
        <v>2488709</v>
      </c>
      <c r="N45" s="362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124244.06999999999</v>
      </c>
      <c r="L51" s="367"/>
      <c r="M51" s="368">
        <f>N45+M45</f>
        <v>2567419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-2463938.5299999998</v>
      </c>
      <c r="I53" s="333" t="s">
        <v>16</v>
      </c>
      <c r="J53" s="334"/>
      <c r="K53" s="373">
        <f>F55+F56+F57</f>
        <v>439109.10000000038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5">
        <f>-C4</f>
        <v>-341192.34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39" t="s">
        <v>21</v>
      </c>
      <c r="E57" s="340"/>
      <c r="F57" s="151">
        <v>394548.7</v>
      </c>
      <c r="I57" s="380" t="s">
        <v>22</v>
      </c>
      <c r="J57" s="381"/>
      <c r="K57" s="382">
        <f>K53+K55</f>
        <v>97916.760000000359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3007589</v>
      </c>
      <c r="N45" s="362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84500.43</v>
      </c>
      <c r="L51" s="367"/>
      <c r="M51" s="368">
        <f>N45+M45</f>
        <v>3037341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-2955802.29</v>
      </c>
      <c r="I53" s="333" t="s">
        <v>16</v>
      </c>
      <c r="J53" s="334"/>
      <c r="K53" s="373">
        <f>F55+F56+F57</f>
        <v>419364.9699999998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5">
        <f>-C4</f>
        <v>-394548.7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39" t="s">
        <v>21</v>
      </c>
      <c r="E57" s="340"/>
      <c r="F57" s="316">
        <v>345633.69</v>
      </c>
      <c r="I57" s="380" t="s">
        <v>22</v>
      </c>
      <c r="J57" s="381"/>
      <c r="K57" s="382">
        <f>K53+K55</f>
        <v>24816.269999999786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2023-09-09T21:52:23Z</dcterms:modified>
</cp:coreProperties>
</file>