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8715" yWindow="1305" windowWidth="19275" windowHeight="13635" firstSheet="6" activeTab="6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Hoja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8" l="1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I7" i="8" l="1"/>
  <c r="I5" i="8"/>
  <c r="J53" i="8" l="1"/>
  <c r="J54" i="8"/>
  <c r="I20" i="7" l="1"/>
  <c r="N65" i="7"/>
  <c r="J65" i="7"/>
  <c r="X28" i="7"/>
  <c r="V249" i="8" l="1"/>
  <c r="S249" i="8"/>
  <c r="Q249" i="8"/>
  <c r="L249" i="8"/>
  <c r="N248" i="8"/>
  <c r="N247" i="8"/>
  <c r="N246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N53" i="8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45" i="8"/>
  <c r="N245" i="8" s="1"/>
  <c r="N4" i="8" l="1"/>
  <c r="N249" i="8" s="1"/>
  <c r="N252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<sst xmlns="http://schemas.openxmlformats.org/spreadsheetml/2006/main" count="2077" uniqueCount="664">
  <si>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</si>
  <si>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</si>
  <si>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</si>
  <si>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</si>
  <si>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</si>
  <si>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</si>
  <si>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</si>
  <si>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</si>
  <si>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</si>
  <si>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</si>
  <si>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</si>
  <si>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</si>
  <si>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</si>
  <si>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</si>
  <si>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</si>
  <si>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</si>
  <si>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</si>
  <si>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</si>
  <si>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</si>
  <si>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</si>
  <si>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</si>
  <si>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</si>
  <si>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</si>
  <si>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</si>
  <si>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</si>
  <si>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</si>
  <si>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</si>
  <si>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</si>
  <si>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</si>
  <si>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</si>
  <si>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</si>
  <si>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</si>
  <si>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</si>
  <si>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</si>
  <si>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</si>
  <si>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</si>
  <si>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</si>
  <si>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</si>
  <si>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</si>
  <si>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</si>
  <si>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</si>
  <si>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</si>
  <si>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</si>
  <si>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</si>
  <si>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</si>
  <si>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</si>
  <si>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</si>
  <si>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</si>
  <si>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</si>
  <si>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</si>
  <si>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</si>
  <si>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</si>
  <si>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</si>
  <si>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</si>
  <si>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</si>
  <si>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</si>
  <si>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</si>
  <si>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</si>
  <si>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</si>
  <si>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</si>
  <si>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</si>
  <si>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</si>
  <si>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</si>
  <si>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</si>
  <si>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</si>
  <si>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</si>
  <si>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</si>
  <si>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</si>
  <si>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</si>
  <si>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</si>
  <si>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</si>
  <si>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</si>
  <si>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</si>
  <si>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</si>
  <si>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</si>
  <si>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</si>
  <si>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</si>
  <si>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</si>
  <si>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</si>
  <si>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</si>
  <si>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</si>
  <si>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</si>
  <si>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</si>
  <si>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</si>
  <si>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</si>
  <si>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</si>
  <si>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</si>
  <si>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</si>
  <si>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</si>
  <si>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</si>
  <si>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</si>
  <si>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</si>
  <si>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</si>
  <si>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</si>
  <si>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</si>
  <si>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</si>
  <si>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</si>
  <si>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</si>
  <si>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</si>
  <si>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</si>
  <si>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</si>
  <si>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</si>
  <si>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</si>
  <si>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</si>
  <si>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</si>
  <si>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</si>
  <si>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</si>
  <si>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</si>
  <si>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</si>
  <si>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</si>
  <si>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</si>
  <si>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</si>
  <si>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</si>
  <si>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</si>
  <si>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</si>
  <si>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</si>
  <si>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</si>
  <si>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</si>
  <si>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</si>
  <si>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</si>
  <si>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</si>
  <si>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</si>
  <si>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</si>
  <si>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</si>
  <si>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</si>
  <si>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</si>
  <si>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</si>
  <si>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</si>
  <si>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</si>
  <si>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</si>
  <si>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</si>
  <si>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</si>
  <si>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</si>
  <si>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</si>
  <si>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</si>
  <si>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</si>
  <si>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</si>
  <si>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</si>
  <si>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</si>
  <si>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</si>
  <si>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</si>
  <si>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</si>
  <si>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</si>
  <si>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</si>
  <si>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</si>
  <si>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</si>
  <si>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</si>
  <si>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</si>
  <si>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</si>
  <si>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</si>
  <si>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</si>
  <si>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</si>
  <si>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</si>
  <si>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</si>
  <si>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</si>
  <si>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</si>
  <si>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</si>
  <si>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</si>
  <si>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</si>
  <si>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</si>
  <si>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</si>
  <si>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</si>
  <si>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</si>
  <si>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</si>
  <si>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</si>
  <si>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</si>
  <si>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</si>
  <si>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</si>
  <si>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</si>
  <si>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</si>
  <si>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</si>
  <si>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</si>
  <si>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</si>
  <si>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</si>
  <si>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</si>
  <si>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</si>
  <si>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</si>
  <si>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</si>
  <si>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</si>
  <si>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</si>
  <si>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</si>
  <si>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</si>
  <si>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</si>
  <si>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</si>
  <si>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</si>
  <si>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</si>
  <si>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</si>
  <si>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</si>
  <si>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</si>
  <si>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</si>
  <si>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</si>
  <si>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</si>
  <si>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</si>
  <si>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</si>
  <si>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</si>
  <si>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</si>
  <si>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</si>
  <si>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</si>
  <si>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</si>
  <si>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</si>
  <si>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</si>
  <si>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</si>
  <si>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</si>
  <si>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</si>
  <si>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</si>
  <si>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</si>
  <si>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</si>
  <si>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</si>
  <si>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</si>
  <si>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</si>
  <si>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</si>
  <si>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</si>
  <si>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</si>
  <si>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</si>
  <si>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</si>
  <si>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</si>
  <si>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</si>
  <si>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</si>
  <si>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</si>
  <si>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</si>
  <si>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</si>
  <si>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</si>
  <si>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</si>
  <si>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</si>
  <si>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</si>
  <si>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</si>
  <si>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</si>
  <si>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</si>
  <si>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</si>
  <si>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</si>
  <si>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</si>
  <si>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</si>
  <si>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</si>
  <si>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</si>
  <si>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</si>
  <si>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</si>
  <si>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</si>
  <si>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</si>
  <si>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</si>
  <si>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</si>
  <si>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</si>
  <si>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</si>
  <si>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</si>
  <si>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</si>
  <si>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</si>
  <si>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</si>
  <si>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</si>
  <si>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</si>
  <si>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</si>
  <si>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</si>
  <si>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</si>
  <si>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</si>
  <si>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</si>
  <si>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</si>
  <si>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</si>
  <si>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</si>
  <si>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</si>
  <si>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</si>
  <si>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</si>
  <si>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</si>
  <si>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</si>
  <si>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</si>
  <si>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</si>
  <si>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</si>
  <si>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</si>
  <si>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</si>
  <si>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</si>
  <si>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</si>
  <si>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</si>
  <si>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</si>
  <si>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</si>
  <si>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</si>
  <si>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</si>
  <si>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</si>
  <si>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</si>
  <si>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</si>
  <si>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</si>
  <si>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</si>
  <si>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</si>
  <si>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</si>
  <si>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</si>
  <si>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</si>
  <si>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</si>
  <si>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</si>
  <si>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</si>
  <si>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</si>
  <si>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</si>
  <si>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</si>
  <si>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</si>
  <si>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</si>
  <si>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</si>
  <si>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</si>
  <si>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</si>
  <si>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</si>
  <si>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</si>
  <si>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</si>
  <si>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</si>
  <si>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</si>
  <si>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</si>
  <si>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</si>
  <si>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</si>
  <si>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</si>
  <si>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</si>
  <si>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</si>
  <si>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</si>
  <si>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</si>
  <si>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</si>
  <si>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</si>
  <si>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</si>
  <si>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</si>
  <si>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</si>
  <si>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</si>
  <si>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</si>
  <si>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</si>
  <si>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</si>
  <si>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</si>
  <si>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</si>
  <si>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</si>
  <si>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</si>
  <si>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</si>
  <si>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</si>
  <si>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</si>
  <si>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</si>
  <si>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</si>
  <si>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</si>
  <si>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</si>
  <si>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</si>
  <si>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</si>
  <si>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</si>
  <si>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</si>
  <si>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</si>
  <si>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</si>
  <si>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</si>
  <si>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</si>
  <si>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</si>
  <si>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</si>
  <si>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</si>
  <si>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</si>
  <si>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</si>
  <si>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</si>
  <si>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</si>
  <si>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</si>
  <si>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</si>
  <si>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</si>
  <si>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</si>
  <si>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</si>
  <si>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</si>
  <si>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</si>
  <si>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</si>
  <si>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</si>
  <si>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</si>
  <si>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</si>
  <si>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</si>
  <si>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</si>
  <si>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</si>
  <si>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</si>
  <si>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</si>
  <si>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</si>
  <si>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</si>
  <si>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</si>
  <si>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</si>
  <si>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</si>
  <si>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</si>
  <si>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</si>
  <si>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</si>
  <si>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</si>
  <si>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</si>
  <si>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</si>
  <si>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</si>
  <si>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</si>
  <si>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</si>
  <si>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</si>
  <si>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</si>
  <si>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</si>
  <si>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</si>
  <si>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</si>
  <si>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</si>
  <si>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</si>
  <si>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</si>
  <si>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</si>
  <si>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</si>
  <si>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</si>
  <si>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</si>
  <si>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</si>
  <si>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</si>
  <si>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</si>
  <si>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</si>
  <si>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</si>
  <si>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</si>
  <si>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</si>
  <si>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</si>
  <si>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</si>
  <si>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</si>
  <si>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</si>
  <si>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</si>
  <si>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</si>
  <si>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</si>
  <si>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</si>
  <si>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</si>
  <si>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</si>
  <si>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</si>
  <si>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</si>
  <si>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</si>
  <si>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</si>
  <si>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</si>
  <si>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</si>
  <si>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</si>
  <si>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</si>
  <si>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</si>
  <si>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</si>
  <si>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</si>
  <si>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</si>
  <si>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</si>
  <si>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</si>
  <si>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</si>
  <si>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</si>
  <si>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</si>
  <si>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</si>
  <si>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</si>
  <si>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</si>
  <si>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</si>
  <si>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</si>
  <si>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</si>
  <si>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</si>
  <si>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</si>
  <si>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</si>
  <si>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</si>
  <si>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</si>
  <si>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</si>
  <si>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</si>
  <si>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</si>
  <si>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</si>
  <si>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</si>
  <si>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</si>
  <si>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</si>
  <si>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</si>
  <si>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</si>
  <si>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</si>
  <si>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</si>
  <si>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</si>
  <si>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</si>
  <si>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</si>
  <si>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</si>
  <si>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</si>
  <si>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</si>
  <si>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</si>
  <si>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</si>
  <si>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</si>
  <si>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</si>
  <si>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</si>
  <si>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</si>
  <si>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</si>
  <si>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</si>
  <si>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</si>
  <si>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</si>
  <si>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</si>
  <si>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</si>
  <si>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</si>
  <si>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</si>
  <si>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</si>
  <si>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</si>
  <si>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</si>
  <si>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</si>
  <si>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</si>
  <si>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</si>
  <si>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</si>
  <si>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</si>
  <si>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</si>
  <si>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</si>
  <si>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</si>
  <si>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</si>
  <si>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</si>
  <si>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</si>
  <si>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</si>
  <si>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</si>
  <si>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</si>
  <si>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</si>
  <si>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</si>
  <si>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</si>
  <si>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</si>
  <si>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</si>
  <si>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</si>
  <si>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</si>
  <si>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</si>
  <si>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</si>
  <si>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</si>
  <si>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</si>
  <si>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</si>
  <si>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</si>
  <si>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</si>
  <si>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</si>
  <si>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</si>
  <si>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</si>
  <si>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</si>
  <si>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</si>
  <si>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</si>
  <si>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</si>
  <si>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</si>
  <si>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</si>
  <si>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</si>
  <si>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</si>
  <si>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</si>
  <si>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</si>
  <si>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</si>
  <si>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</si>
  <si>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</si>
  <si>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</si>
  <si>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</si>
  <si>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</si>
  <si>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</si>
  <si>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</si>
  <si>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</si>
  <si>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</si>
  <si>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</si>
  <si>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</si>
  <si>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</si>
  <si>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</si>
  <si>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</si>
  <si>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</si>
  <si>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</si>
  <si>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</si>
  <si>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</si>
  <si>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</si>
  <si>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</si>
  <si>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</si>
  <si>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</si>
  <si>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</si>
  <si>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</si>
  <si>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</si>
  <si>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</si>
  <si>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</si>
  <si>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</si>
  <si>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</si>
  <si>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</si>
  <si>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</si>
  <si>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</si>
  <si>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</si>
  <si>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</si>
  <si>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</si>
  <si>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</si>
  <si>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</si>
  <si>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</si>
  <si>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</si>
  <si>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</si>
  <si>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</si>
  <si>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</si>
  <si>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</si>
  <si>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</si>
  <si>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</si>
  <si>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</si>
  <si>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</si>
  <si>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</si>
  <si>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</si>
  <si>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</si>
  <si>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</si>
  <si>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</si>
  <si>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</si>
  <si>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</si>
  <si>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</si>
  <si>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</si>
  <si>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</si>
  <si>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</si>
  <si>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</si>
  <si>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</si>
  <si>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</si>
  <si>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</si>
  <si>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</si>
  <si>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</si>
  <si>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</si>
  <si>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</si>
  <si>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</si>
  <si>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</si>
  <si>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</si>
  <si>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</si>
  <si>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</si>
  <si>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</si>
  <si>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</si>
  <si>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</si>
  <si>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</si>
  <si>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</si>
  <si>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</si>
  <si>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</si>
  <si>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</si>
  <si>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</si>
  <si>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</si>
  <si>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</si>
  <si>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</si>
  <si>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</si>
  <si>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</si>
  <si>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</si>
  <si>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</si>
  <si>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</si>
  <si>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</si>
  <si>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</si>
  <si>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</si>
  <si>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</si>
  <si>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</si>
  <si>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</si>
  <si>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</si>
  <si>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</si>
  <si>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</si>
  <si>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</si>
  <si>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</si>
  <si>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</si>
  <si>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</si>
  <si>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</si>
  <si>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</si>
  <si>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</si>
  <si>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</si>
  <si>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</si>
  <si>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</si>
  <si>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</si>
  <si>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</si>
  <si>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</si>
  <si>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</si>
  <si>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</si>
  <si>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</si>
  <si>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</si>
  <si>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</si>
  <si>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</si>
  <si>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</si>
  <si>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</si>
  <si>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</si>
  <si>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</si>
  <si>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</si>
  <si>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</si>
  <si>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</si>
  <si>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</si>
  <si>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9815--NC-470</t>
  </si>
  <si>
    <t>9812--9905</t>
  </si>
  <si>
    <t>19008--</t>
  </si>
  <si>
    <t>19021--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</si>
  <si>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</si>
  <si>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</si>
  <si>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</si>
  <si>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</si>
  <si>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</si>
  <si>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</si>
  <si>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</si>
  <si>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</si>
  <si>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</si>
  <si>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</si>
  <si>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</si>
  <si>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</si>
  <si>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</si>
  <si>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</si>
  <si>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</si>
  <si>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</si>
  <si>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</si>
  <si>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</si>
  <si>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</si>
  <si>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</si>
  <si>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</si>
  <si>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</si>
  <si>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</si>
  <si>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9848--NC-472--9942</t>
  </si>
  <si>
    <t>9844--9941</t>
  </si>
  <si>
    <t>9826--NC-469---9939</t>
  </si>
  <si>
    <t>9835--NC-471----9940</t>
  </si>
  <si>
    <t>9824--9922</t>
  </si>
  <si>
    <t>D-2941</t>
  </si>
  <si>
    <t>6459--6480</t>
  </si>
  <si>
    <t>2957--NC-99----2984</t>
  </si>
  <si>
    <t>CARGA 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</si>
</sst>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33CCFF"/>
      <color rgb="FF9966FF"/>
      <color rgb="FF0000FF"/>
      <color rgb="FF800000"/>
      <color rgb="FFCC66FF"/>
      <color rgb="FF00FF00"/>
      <color rgb="FF00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22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92" t="s">
        <v>55</v>
      </c>
      <c r="B55" s="328" t="s">
        <v>56</v>
      </c>
      <c r="C55" s="780" t="s">
        <v>62</v>
      </c>
      <c r="D55" s="329"/>
      <c r="E55" s="47"/>
      <c r="F55" s="320">
        <v>319.5</v>
      </c>
      <c r="G55" s="321">
        <v>44200</v>
      </c>
      <c r="H55" s="782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94" t="s">
        <v>35</v>
      </c>
      <c r="P55" s="796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93"/>
      <c r="B56" s="328" t="s">
        <v>58</v>
      </c>
      <c r="C56" s="781"/>
      <c r="D56" s="330"/>
      <c r="E56" s="47"/>
      <c r="F56" s="51">
        <v>184.1</v>
      </c>
      <c r="G56" s="87">
        <v>44200</v>
      </c>
      <c r="H56" s="783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95"/>
      <c r="P56" s="797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84" t="s">
        <v>55</v>
      </c>
      <c r="B60" s="292" t="s">
        <v>58</v>
      </c>
      <c r="C60" s="786" t="s">
        <v>57</v>
      </c>
      <c r="D60" s="293"/>
      <c r="E60" s="93"/>
      <c r="F60" s="51">
        <v>195.3</v>
      </c>
      <c r="G60" s="87">
        <v>44207</v>
      </c>
      <c r="H60" s="788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02" t="s">
        <v>35</v>
      </c>
      <c r="P60" s="790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85"/>
      <c r="B61" s="292" t="s">
        <v>56</v>
      </c>
      <c r="C61" s="787"/>
      <c r="D61" s="293"/>
      <c r="E61" s="93"/>
      <c r="F61" s="51">
        <v>344.7</v>
      </c>
      <c r="G61" s="87">
        <v>44207</v>
      </c>
      <c r="H61" s="789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03"/>
      <c r="P61" s="791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98" t="s">
        <v>55</v>
      </c>
      <c r="B63" s="86" t="s">
        <v>58</v>
      </c>
      <c r="C63" s="769" t="s">
        <v>115</v>
      </c>
      <c r="D63" s="91"/>
      <c r="E63" s="93"/>
      <c r="F63" s="51">
        <v>413.7</v>
      </c>
      <c r="G63" s="49">
        <v>44211</v>
      </c>
      <c r="H63" s="805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07" t="s">
        <v>35</v>
      </c>
      <c r="P63" s="775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99"/>
      <c r="B64" s="86" t="s">
        <v>56</v>
      </c>
      <c r="C64" s="804"/>
      <c r="D64" s="91"/>
      <c r="E64" s="93"/>
      <c r="F64" s="51">
        <v>542.70000000000005</v>
      </c>
      <c r="G64" s="419">
        <v>44211</v>
      </c>
      <c r="H64" s="806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08"/>
      <c r="P64" s="776"/>
      <c r="Q64" s="94"/>
      <c r="R64" s="40"/>
      <c r="S64" s="41"/>
      <c r="T64" s="42"/>
      <c r="U64" s="43"/>
      <c r="V64" s="44"/>
    </row>
    <row r="65" spans="1:22" ht="31.5" customHeight="1" x14ac:dyDescent="0.3">
      <c r="A65" s="811" t="s">
        <v>55</v>
      </c>
      <c r="B65" s="396" t="s">
        <v>56</v>
      </c>
      <c r="C65" s="813" t="s">
        <v>127</v>
      </c>
      <c r="D65" s="91"/>
      <c r="E65" s="93"/>
      <c r="F65" s="51">
        <v>874.2</v>
      </c>
      <c r="G65" s="420">
        <v>44214</v>
      </c>
      <c r="H65" s="806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09" t="s">
        <v>35</v>
      </c>
      <c r="P65" s="753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12"/>
      <c r="B66" s="396" t="s">
        <v>56</v>
      </c>
      <c r="C66" s="814"/>
      <c r="D66" s="96"/>
      <c r="E66" s="97"/>
      <c r="F66" s="51">
        <v>265.60000000000002</v>
      </c>
      <c r="G66" s="419">
        <v>44214</v>
      </c>
      <c r="H66" s="815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10"/>
      <c r="P66" s="754"/>
      <c r="Q66" s="94"/>
      <c r="R66" s="40"/>
      <c r="S66" s="41"/>
      <c r="T66" s="42"/>
      <c r="U66" s="43"/>
      <c r="V66" s="44"/>
    </row>
    <row r="67" spans="1:22" ht="17.25" customHeight="1" x14ac:dyDescent="0.3">
      <c r="A67" s="767" t="s">
        <v>55</v>
      </c>
      <c r="B67" s="396" t="s">
        <v>56</v>
      </c>
      <c r="C67" s="769" t="s">
        <v>186</v>
      </c>
      <c r="D67" s="96"/>
      <c r="E67" s="97"/>
      <c r="F67" s="418">
        <v>327.7</v>
      </c>
      <c r="G67" s="771">
        <v>44216</v>
      </c>
      <c r="H67" s="773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09" t="s">
        <v>35</v>
      </c>
      <c r="P67" s="753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68"/>
      <c r="B68" s="396" t="s">
        <v>58</v>
      </c>
      <c r="C68" s="770"/>
      <c r="D68" s="96"/>
      <c r="E68" s="97"/>
      <c r="F68" s="418">
        <v>308.2</v>
      </c>
      <c r="G68" s="772"/>
      <c r="H68" s="774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10"/>
      <c r="P68" s="754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65" t="s">
        <v>171</v>
      </c>
      <c r="B78" s="441" t="s">
        <v>172</v>
      </c>
      <c r="C78" s="759" t="s">
        <v>180</v>
      </c>
      <c r="D78" s="438"/>
      <c r="E78" s="97"/>
      <c r="F78" s="51">
        <v>151.80000000000001</v>
      </c>
      <c r="G78" s="49">
        <v>44221</v>
      </c>
      <c r="H78" s="76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09" t="s">
        <v>35</v>
      </c>
      <c r="P78" s="75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66"/>
      <c r="B79" s="437" t="s">
        <v>181</v>
      </c>
      <c r="C79" s="760"/>
      <c r="D79" s="438"/>
      <c r="E79" s="97"/>
      <c r="F79" s="51">
        <v>441</v>
      </c>
      <c r="G79" s="49">
        <v>44221</v>
      </c>
      <c r="H79" s="76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10"/>
      <c r="P79" s="756"/>
      <c r="Q79" s="39"/>
      <c r="R79" s="40"/>
      <c r="S79" s="41"/>
      <c r="T79" s="41"/>
      <c r="U79" s="43"/>
      <c r="V79" s="44"/>
    </row>
    <row r="80" spans="1:22" ht="17.25" x14ac:dyDescent="0.3">
      <c r="A80" s="757" t="s">
        <v>171</v>
      </c>
      <c r="B80" s="437" t="s">
        <v>181</v>
      </c>
      <c r="C80" s="759" t="s">
        <v>182</v>
      </c>
      <c r="D80" s="438"/>
      <c r="E80" s="97"/>
      <c r="F80" s="51">
        <v>103</v>
      </c>
      <c r="G80" s="49">
        <v>44226</v>
      </c>
      <c r="H80" s="76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763" t="s">
        <v>35</v>
      </c>
      <c r="P80" s="753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758"/>
      <c r="B81" s="442" t="s">
        <v>172</v>
      </c>
      <c r="C81" s="760"/>
      <c r="D81" s="438"/>
      <c r="E81" s="97"/>
      <c r="F81" s="51">
        <f>23.2+20+94.2</f>
        <v>137.4</v>
      </c>
      <c r="G81" s="49">
        <v>44226</v>
      </c>
      <c r="H81" s="76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764"/>
      <c r="P81" s="754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00" t="s">
        <v>19</v>
      </c>
      <c r="G236" s="800"/>
      <c r="H236" s="801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79" t="s">
        <v>89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24" t="s">
        <v>138</v>
      </c>
      <c r="B38" s="328" t="s">
        <v>56</v>
      </c>
      <c r="C38" s="822" t="s">
        <v>184</v>
      </c>
      <c r="D38" s="329"/>
      <c r="E38" s="47"/>
      <c r="F38" s="320">
        <v>1321.6</v>
      </c>
      <c r="G38" s="321">
        <v>44228</v>
      </c>
      <c r="H38" s="826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94" t="s">
        <v>35</v>
      </c>
      <c r="P38" s="796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25"/>
      <c r="B39" s="328" t="s">
        <v>139</v>
      </c>
      <c r="C39" s="823"/>
      <c r="D39" s="330"/>
      <c r="E39" s="47"/>
      <c r="F39" s="51">
        <v>69.599999999999994</v>
      </c>
      <c r="G39" s="87">
        <v>44228</v>
      </c>
      <c r="H39" s="827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95"/>
      <c r="P39" s="797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16" t="s">
        <v>138</v>
      </c>
      <c r="B44" s="86" t="s">
        <v>56</v>
      </c>
      <c r="C44" s="832" t="s">
        <v>217</v>
      </c>
      <c r="D44" s="69"/>
      <c r="E44" s="47"/>
      <c r="F44" s="51">
        <v>961.2</v>
      </c>
      <c r="G44" s="818">
        <v>44242</v>
      </c>
      <c r="H44" s="834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20" t="s">
        <v>35</v>
      </c>
      <c r="P44" s="830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17"/>
      <c r="B45" s="292" t="s">
        <v>58</v>
      </c>
      <c r="C45" s="833"/>
      <c r="D45" s="293"/>
      <c r="E45" s="93"/>
      <c r="F45" s="51">
        <v>199.4</v>
      </c>
      <c r="G45" s="819"/>
      <c r="H45" s="835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21"/>
      <c r="P45" s="831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69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07"/>
      <c r="P50" s="775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770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28"/>
      <c r="P51" s="829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00" t="s">
        <v>19</v>
      </c>
      <c r="G67" s="800"/>
      <c r="H67" s="801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160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92" t="s">
        <v>55</v>
      </c>
      <c r="B55" s="328" t="s">
        <v>56</v>
      </c>
      <c r="C55" s="822" t="s">
        <v>316</v>
      </c>
      <c r="D55" s="330"/>
      <c r="E55" s="47"/>
      <c r="F55" s="519">
        <f>270.8+233.4</f>
        <v>504.20000000000005</v>
      </c>
      <c r="G55" s="87">
        <v>44270</v>
      </c>
      <c r="H55" s="782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42" t="s">
        <v>224</v>
      </c>
      <c r="P55" s="844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93"/>
      <c r="B56" s="328" t="s">
        <v>56</v>
      </c>
      <c r="C56" s="823"/>
      <c r="D56" s="330"/>
      <c r="E56" s="47"/>
      <c r="F56" s="519">
        <v>936.4</v>
      </c>
      <c r="G56" s="87">
        <v>44270</v>
      </c>
      <c r="H56" s="783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43"/>
      <c r="P56" s="845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38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40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07" t="s">
        <v>206</v>
      </c>
      <c r="P59" s="775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39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41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28"/>
      <c r="P60" s="829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36" t="s">
        <v>19</v>
      </c>
      <c r="G222" s="836"/>
      <c r="H222" s="837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267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46" t="s">
        <v>347</v>
      </c>
      <c r="M13" s="847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00" t="s">
        <v>19</v>
      </c>
      <c r="G226" s="800"/>
      <c r="H226" s="801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342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848" t="s">
        <v>35</v>
      </c>
      <c r="P59" s="860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850"/>
      <c r="P60" s="861"/>
      <c r="Q60" s="94"/>
      <c r="R60" s="40"/>
      <c r="S60" s="41"/>
      <c r="T60" s="42"/>
      <c r="U60" s="43"/>
      <c r="V60" s="44"/>
    </row>
    <row r="61" spans="1:24" ht="18.75" customHeight="1" x14ac:dyDescent="0.3">
      <c r="A61" s="871" t="s">
        <v>55</v>
      </c>
      <c r="B61" s="328" t="s">
        <v>56</v>
      </c>
      <c r="C61" s="786" t="s">
        <v>456</v>
      </c>
      <c r="D61" s="293"/>
      <c r="E61" s="93"/>
      <c r="F61" s="51">
        <v>1021.2</v>
      </c>
      <c r="G61" s="49">
        <v>44347</v>
      </c>
      <c r="H61" s="872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73" t="s">
        <v>35</v>
      </c>
      <c r="P61" s="874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39"/>
      <c r="B62" s="328" t="s">
        <v>397</v>
      </c>
      <c r="C62" s="787"/>
      <c r="D62" s="293"/>
      <c r="E62" s="93"/>
      <c r="F62" s="51">
        <v>97.9</v>
      </c>
      <c r="G62" s="49">
        <v>44347</v>
      </c>
      <c r="H62" s="815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10"/>
      <c r="P62" s="754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04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07"/>
      <c r="P63" s="775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770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28"/>
      <c r="P64" s="829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862" t="s">
        <v>24</v>
      </c>
      <c r="B68" s="599" t="s">
        <v>401</v>
      </c>
      <c r="C68" s="865" t="s">
        <v>402</v>
      </c>
      <c r="D68" s="600"/>
      <c r="E68" s="97"/>
      <c r="F68" s="320">
        <f>115+102.2+84.9+48</f>
        <v>350.1</v>
      </c>
      <c r="G68" s="321">
        <v>44319</v>
      </c>
      <c r="H68" s="782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794" t="s">
        <v>224</v>
      </c>
      <c r="P68" s="796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863"/>
      <c r="B69" s="599" t="s">
        <v>399</v>
      </c>
      <c r="C69" s="866"/>
      <c r="D69" s="600"/>
      <c r="E69" s="97"/>
      <c r="F69" s="320">
        <f>86.8+94.2+29.3</f>
        <v>210.3</v>
      </c>
      <c r="G69" s="321">
        <v>44319</v>
      </c>
      <c r="H69" s="868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869"/>
      <c r="P69" s="870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864"/>
      <c r="B70" s="599" t="s">
        <v>403</v>
      </c>
      <c r="C70" s="867"/>
      <c r="D70" s="600"/>
      <c r="E70" s="97"/>
      <c r="F70" s="320">
        <v>23.4</v>
      </c>
      <c r="G70" s="321">
        <v>44319</v>
      </c>
      <c r="H70" s="783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795"/>
      <c r="P70" s="797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854" t="s">
        <v>24</v>
      </c>
      <c r="B82" s="659" t="s">
        <v>478</v>
      </c>
      <c r="C82" s="759" t="s">
        <v>479</v>
      </c>
      <c r="D82" s="438"/>
      <c r="E82" s="97"/>
      <c r="F82" s="418">
        <v>2525.1999999999998</v>
      </c>
      <c r="G82" s="771">
        <v>44341</v>
      </c>
      <c r="H82" s="834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848" t="s">
        <v>206</v>
      </c>
      <c r="P82" s="851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855"/>
      <c r="B83" s="659" t="s">
        <v>438</v>
      </c>
      <c r="C83" s="857"/>
      <c r="D83" s="438"/>
      <c r="E83" s="97"/>
      <c r="F83" s="418">
        <v>4048</v>
      </c>
      <c r="G83" s="859"/>
      <c r="H83" s="858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849"/>
      <c r="P83" s="852"/>
      <c r="Q83" s="94"/>
      <c r="R83" s="40"/>
      <c r="S83" s="41"/>
      <c r="T83" s="42"/>
      <c r="U83" s="43"/>
      <c r="V83" s="44"/>
    </row>
    <row r="84" spans="1:22" ht="17.25" x14ac:dyDescent="0.3">
      <c r="A84" s="855"/>
      <c r="B84" s="659" t="s">
        <v>481</v>
      </c>
      <c r="C84" s="857"/>
      <c r="D84" s="438"/>
      <c r="E84" s="97"/>
      <c r="F84" s="418">
        <v>2185.8000000000002</v>
      </c>
      <c r="G84" s="859"/>
      <c r="H84" s="858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849"/>
      <c r="P84" s="852"/>
      <c r="Q84" s="94"/>
      <c r="R84" s="40"/>
      <c r="S84" s="41"/>
      <c r="T84" s="42"/>
      <c r="U84" s="43"/>
      <c r="V84" s="44"/>
    </row>
    <row r="85" spans="1:22" ht="17.25" x14ac:dyDescent="0.3">
      <c r="A85" s="855"/>
      <c r="B85" s="659" t="s">
        <v>482</v>
      </c>
      <c r="C85" s="857"/>
      <c r="D85" s="438"/>
      <c r="E85" s="97"/>
      <c r="F85" s="418">
        <v>413</v>
      </c>
      <c r="G85" s="859"/>
      <c r="H85" s="858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849"/>
      <c r="P85" s="852"/>
      <c r="Q85" s="94"/>
      <c r="R85" s="40"/>
      <c r="S85" s="41"/>
      <c r="T85" s="42"/>
      <c r="U85" s="43"/>
      <c r="V85" s="44"/>
    </row>
    <row r="86" spans="1:22" ht="17.25" x14ac:dyDescent="0.3">
      <c r="A86" s="855"/>
      <c r="B86" s="659" t="s">
        <v>58</v>
      </c>
      <c r="C86" s="857"/>
      <c r="D86" s="438"/>
      <c r="E86" s="97"/>
      <c r="F86" s="418">
        <v>518</v>
      </c>
      <c r="G86" s="859"/>
      <c r="H86" s="858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849"/>
      <c r="P86" s="852"/>
      <c r="Q86" s="94"/>
      <c r="R86" s="40"/>
      <c r="S86" s="41"/>
      <c r="T86" s="42"/>
      <c r="U86" s="43"/>
      <c r="V86" s="44"/>
    </row>
    <row r="87" spans="1:22" ht="17.25" x14ac:dyDescent="0.3">
      <c r="A87" s="855"/>
      <c r="B87" s="659" t="s">
        <v>483</v>
      </c>
      <c r="C87" s="857"/>
      <c r="D87" s="438"/>
      <c r="E87" s="97"/>
      <c r="F87" s="418">
        <v>1848.4</v>
      </c>
      <c r="G87" s="859"/>
      <c r="H87" s="858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849"/>
      <c r="P87" s="852"/>
      <c r="Q87" s="94"/>
      <c r="R87" s="40"/>
      <c r="S87" s="41"/>
      <c r="T87" s="42"/>
      <c r="U87" s="43"/>
      <c r="V87" s="44"/>
    </row>
    <row r="88" spans="1:22" ht="17.25" x14ac:dyDescent="0.3">
      <c r="A88" s="855"/>
      <c r="B88" s="659" t="s">
        <v>484</v>
      </c>
      <c r="C88" s="857"/>
      <c r="D88" s="438"/>
      <c r="E88" s="97"/>
      <c r="F88" s="418">
        <v>744</v>
      </c>
      <c r="G88" s="859"/>
      <c r="H88" s="858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849"/>
      <c r="P88" s="852"/>
      <c r="Q88" s="94"/>
      <c r="R88" s="40"/>
      <c r="S88" s="41"/>
      <c r="T88" s="42"/>
      <c r="U88" s="43"/>
      <c r="V88" s="44"/>
    </row>
    <row r="89" spans="1:22" ht="18" thickBot="1" x14ac:dyDescent="0.35">
      <c r="A89" s="856"/>
      <c r="B89" s="659" t="s">
        <v>485</v>
      </c>
      <c r="C89" s="760"/>
      <c r="D89" s="438"/>
      <c r="E89" s="97"/>
      <c r="F89" s="418">
        <v>1469</v>
      </c>
      <c r="G89" s="772"/>
      <c r="H89" s="835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850"/>
      <c r="P89" s="853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00" t="s">
        <v>19</v>
      </c>
      <c r="G253" s="800"/>
      <c r="H253" s="801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426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792" t="s">
        <v>55</v>
      </c>
      <c r="B54" s="328" t="s">
        <v>56</v>
      </c>
      <c r="C54" s="885" t="s">
        <v>521</v>
      </c>
      <c r="D54" s="608"/>
      <c r="E54" s="607"/>
      <c r="F54" s="51">
        <v>1499.2</v>
      </c>
      <c r="G54" s="87">
        <v>44361</v>
      </c>
      <c r="H54" s="890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883" t="s">
        <v>224</v>
      </c>
      <c r="P54" s="884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793"/>
      <c r="B55" s="328" t="s">
        <v>441</v>
      </c>
      <c r="C55" s="886"/>
      <c r="D55" s="608"/>
      <c r="E55" s="607"/>
      <c r="F55" s="51">
        <v>90</v>
      </c>
      <c r="G55" s="87">
        <v>44361</v>
      </c>
      <c r="H55" s="891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883"/>
      <c r="P55" s="884"/>
      <c r="Q55" s="508"/>
      <c r="R55" s="40"/>
      <c r="S55" s="67"/>
      <c r="T55" s="67"/>
      <c r="U55" s="43"/>
      <c r="V55" s="326"/>
    </row>
    <row r="56" spans="1:24" ht="23.25" customHeight="1" x14ac:dyDescent="0.3">
      <c r="A56" s="887" t="s">
        <v>55</v>
      </c>
      <c r="B56" s="328" t="s">
        <v>56</v>
      </c>
      <c r="C56" s="889" t="s">
        <v>524</v>
      </c>
      <c r="D56" s="608"/>
      <c r="E56" s="607"/>
      <c r="F56" s="51">
        <v>1318</v>
      </c>
      <c r="G56" s="87">
        <v>44368</v>
      </c>
      <c r="H56" s="834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09" t="s">
        <v>224</v>
      </c>
      <c r="P56" s="892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888"/>
      <c r="B57" s="328" t="s">
        <v>441</v>
      </c>
      <c r="C57" s="889"/>
      <c r="D57" s="608"/>
      <c r="E57" s="607"/>
      <c r="F57" s="51">
        <v>112.8</v>
      </c>
      <c r="G57" s="87">
        <v>44368</v>
      </c>
      <c r="H57" s="835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10"/>
      <c r="P57" s="893"/>
      <c r="Q57" s="508"/>
      <c r="R57" s="40"/>
      <c r="S57" s="67"/>
      <c r="T57" s="67"/>
      <c r="U57" s="43"/>
      <c r="V57" s="44"/>
    </row>
    <row r="58" spans="1:24" ht="26.25" customHeight="1" x14ac:dyDescent="0.3">
      <c r="A58" s="816" t="s">
        <v>55</v>
      </c>
      <c r="B58" s="328" t="s">
        <v>56</v>
      </c>
      <c r="C58" s="813" t="s">
        <v>525</v>
      </c>
      <c r="D58" s="608"/>
      <c r="E58" s="607"/>
      <c r="F58" s="51">
        <v>1272.8</v>
      </c>
      <c r="G58" s="894">
        <v>44375</v>
      </c>
      <c r="H58" s="879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09" t="s">
        <v>224</v>
      </c>
      <c r="P58" s="892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17"/>
      <c r="B59" s="292" t="s">
        <v>441</v>
      </c>
      <c r="C59" s="814"/>
      <c r="D59" s="610"/>
      <c r="E59" s="609"/>
      <c r="F59" s="51">
        <v>91.4</v>
      </c>
      <c r="G59" s="895"/>
      <c r="H59" s="880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10"/>
      <c r="P59" s="893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877" t="s">
        <v>451</v>
      </c>
      <c r="B72" s="659" t="s">
        <v>452</v>
      </c>
      <c r="C72" s="875" t="s">
        <v>453</v>
      </c>
      <c r="D72" s="660"/>
      <c r="E72" s="613"/>
      <c r="F72" s="51">
        <v>202.02</v>
      </c>
      <c r="G72" s="87">
        <v>44361</v>
      </c>
      <c r="H72" s="879" t="s">
        <v>455</v>
      </c>
      <c r="I72" s="48">
        <v>202.02</v>
      </c>
      <c r="J72" s="35">
        <f t="shared" si="0"/>
        <v>0</v>
      </c>
      <c r="K72" s="56">
        <v>55</v>
      </c>
      <c r="L72" s="881" t="s">
        <v>460</v>
      </c>
      <c r="M72" s="882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878"/>
      <c r="B73" s="659" t="s">
        <v>454</v>
      </c>
      <c r="C73" s="876"/>
      <c r="D73" s="660"/>
      <c r="E73" s="613"/>
      <c r="F73" s="51">
        <v>72.849999999999994</v>
      </c>
      <c r="G73" s="87">
        <v>44361</v>
      </c>
      <c r="H73" s="880"/>
      <c r="I73" s="48">
        <v>72.849999999999994</v>
      </c>
      <c r="J73" s="35">
        <f t="shared" si="0"/>
        <v>0</v>
      </c>
      <c r="K73" s="56">
        <v>100</v>
      </c>
      <c r="L73" s="881"/>
      <c r="M73" s="882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00" t="s">
        <v>19</v>
      </c>
      <c r="G243" s="800"/>
      <c r="H243" s="801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tabSelected="1" workbookViewId="0">
      <pane xSplit="7" ySplit="3" topLeftCell="S19" activePane="bottomRight" state="frozen"/>
      <selection pane="topRight" activeCell="H1" sqref="H1"/>
      <selection pane="bottomLeft" activeCell="A4" sqref="A4"/>
      <selection pane="bottomRight" activeCell="V29" sqref="V2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502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20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2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1" t="s">
        <v>565</v>
      </c>
      <c r="M4" s="721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6" t="s">
        <v>603</v>
      </c>
      <c r="X4" s="737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2" t="s">
        <v>569</v>
      </c>
      <c r="P5" s="723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2" t="s">
        <v>569</v>
      </c>
      <c r="P6" s="723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2" t="s">
        <v>569</v>
      </c>
      <c r="P7" s="723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5" t="s">
        <v>565</v>
      </c>
      <c r="M10" s="735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5" t="s">
        <v>565</v>
      </c>
      <c r="M12" s="735">
        <v>4790.99</v>
      </c>
      <c r="N12" s="38">
        <f t="shared" si="1"/>
        <v>898310</v>
      </c>
      <c r="O12" s="728" t="s">
        <v>35</v>
      </c>
      <c r="P12" s="734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5" t="s">
        <v>565</v>
      </c>
      <c r="M13" s="735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5" t="s">
        <v>565</v>
      </c>
      <c r="M14" s="735">
        <v>5200.4399999999996</v>
      </c>
      <c r="N14" s="38">
        <f t="shared" si="1"/>
        <v>866740</v>
      </c>
      <c r="O14" s="728" t="s">
        <v>35</v>
      </c>
      <c r="P14" s="734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5" t="s">
        <v>565</v>
      </c>
      <c r="M15" s="735">
        <v>6279.42</v>
      </c>
      <c r="N15" s="38">
        <f t="shared" si="1"/>
        <v>856285</v>
      </c>
      <c r="O15" s="728" t="s">
        <v>206</v>
      </c>
      <c r="P15" s="734">
        <v>44418</v>
      </c>
      <c r="Q15" s="645">
        <v>25340</v>
      </c>
      <c r="R15" s="646">
        <v>44393</v>
      </c>
      <c r="S15" s="483"/>
      <c r="T15" s="42"/>
      <c r="U15" s="751" t="s">
        <v>660</v>
      </c>
      <c r="V15" s="752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5" t="s">
        <v>565</v>
      </c>
      <c r="M16" s="735">
        <v>1725.83</v>
      </c>
      <c r="N16" s="57">
        <f t="shared" si="1"/>
        <v>235340</v>
      </c>
      <c r="O16" s="728" t="s">
        <v>35</v>
      </c>
      <c r="P16" s="734">
        <v>44418</v>
      </c>
      <c r="Q16" s="645">
        <v>0</v>
      </c>
      <c r="R16" s="646">
        <v>44393</v>
      </c>
      <c r="S16" s="483"/>
      <c r="T16" s="42"/>
      <c r="U16" s="751" t="s">
        <v>660</v>
      </c>
      <c r="V16" s="752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5" t="s">
        <v>565</v>
      </c>
      <c r="M17" s="735">
        <v>5294.4</v>
      </c>
      <c r="N17" s="57">
        <f t="shared" si="1"/>
        <v>882400</v>
      </c>
      <c r="O17" s="728" t="s">
        <v>35</v>
      </c>
      <c r="P17" s="734">
        <v>44418</v>
      </c>
      <c r="Q17" s="645">
        <v>20140</v>
      </c>
      <c r="R17" s="646">
        <v>44400</v>
      </c>
      <c r="S17" s="483"/>
      <c r="T17" s="42"/>
      <c r="U17" s="751" t="s">
        <v>660</v>
      </c>
      <c r="V17" s="752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5" t="s">
        <v>565</v>
      </c>
      <c r="M18" s="735">
        <v>5193.6000000000004</v>
      </c>
      <c r="N18" s="57">
        <f t="shared" si="1"/>
        <v>865600</v>
      </c>
      <c r="O18" s="728" t="s">
        <v>35</v>
      </c>
      <c r="P18" s="734">
        <v>44420</v>
      </c>
      <c r="Q18" s="647">
        <v>20140</v>
      </c>
      <c r="R18" s="646">
        <v>44400</v>
      </c>
      <c r="S18" s="483"/>
      <c r="T18" s="42"/>
      <c r="U18" s="751" t="s">
        <v>660</v>
      </c>
      <c r="V18" s="752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5" t="s">
        <v>565</v>
      </c>
      <c r="M19" s="735">
        <v>5903.04</v>
      </c>
      <c r="N19" s="57">
        <f t="shared" si="1"/>
        <v>804960</v>
      </c>
      <c r="O19" s="728" t="s">
        <v>206</v>
      </c>
      <c r="P19" s="734">
        <v>44424</v>
      </c>
      <c r="Q19" s="647">
        <v>20140</v>
      </c>
      <c r="R19" s="646">
        <v>44400</v>
      </c>
      <c r="S19" s="483"/>
      <c r="T19" s="42"/>
      <c r="U19" s="751" t="s">
        <v>660</v>
      </c>
      <c r="V19" s="752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5" t="s">
        <v>565</v>
      </c>
      <c r="M20" s="735">
        <v>5458.57</v>
      </c>
      <c r="N20" s="57">
        <f t="shared" si="1"/>
        <v>818785.5</v>
      </c>
      <c r="O20" s="728" t="s">
        <v>35</v>
      </c>
      <c r="P20" s="734">
        <v>44424</v>
      </c>
      <c r="Q20" s="647">
        <v>20140</v>
      </c>
      <c r="R20" s="646">
        <v>44400</v>
      </c>
      <c r="S20" s="483"/>
      <c r="T20" s="42"/>
      <c r="U20" s="751" t="s">
        <v>660</v>
      </c>
      <c r="V20" s="752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5" t="s">
        <v>565</v>
      </c>
      <c r="M21" s="735">
        <v>4799.34</v>
      </c>
      <c r="N21" s="57">
        <f t="shared" si="1"/>
        <v>799890</v>
      </c>
      <c r="O21" s="728" t="s">
        <v>35</v>
      </c>
      <c r="P21" s="734">
        <v>44425</v>
      </c>
      <c r="Q21" s="647">
        <v>25140</v>
      </c>
      <c r="R21" s="646">
        <v>44407</v>
      </c>
      <c r="S21" s="483"/>
      <c r="T21" s="42"/>
      <c r="U21" s="751" t="s">
        <v>660</v>
      </c>
      <c r="V21" s="752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5" t="s">
        <v>565</v>
      </c>
      <c r="M22" s="735">
        <v>928.2</v>
      </c>
      <c r="N22" s="57">
        <f t="shared" si="1"/>
        <v>198900</v>
      </c>
      <c r="O22" s="728" t="s">
        <v>35</v>
      </c>
      <c r="P22" s="734">
        <v>44425</v>
      </c>
      <c r="Q22" s="647">
        <v>0</v>
      </c>
      <c r="R22" s="646">
        <v>44407</v>
      </c>
      <c r="S22" s="483"/>
      <c r="T22" s="42"/>
      <c r="U22" s="751" t="s">
        <v>660</v>
      </c>
      <c r="V22" s="752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5" t="s">
        <v>565</v>
      </c>
      <c r="M23" s="735">
        <v>5436.99</v>
      </c>
      <c r="N23" s="62">
        <f t="shared" si="1"/>
        <v>906165</v>
      </c>
      <c r="O23" s="359" t="s">
        <v>459</v>
      </c>
      <c r="P23" s="734">
        <v>44427</v>
      </c>
      <c r="Q23" s="647">
        <v>20740</v>
      </c>
      <c r="R23" s="646">
        <v>44407</v>
      </c>
      <c r="S23" s="484"/>
      <c r="T23" s="65"/>
      <c r="U23" s="751" t="s">
        <v>660</v>
      </c>
      <c r="V23" s="752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8" t="s">
        <v>35</v>
      </c>
      <c r="P24" s="734">
        <v>44428</v>
      </c>
      <c r="Q24" s="647">
        <v>0</v>
      </c>
      <c r="R24" s="646">
        <v>0</v>
      </c>
      <c r="S24" s="483"/>
      <c r="T24" s="42"/>
      <c r="U24" s="751" t="s">
        <v>59</v>
      </c>
      <c r="V24" s="752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632</v>
      </c>
      <c r="I25" s="51">
        <v>22955</v>
      </c>
      <c r="J25" s="35">
        <f t="shared" si="0"/>
        <v>1015</v>
      </c>
      <c r="K25" s="581">
        <v>39</v>
      </c>
      <c r="L25" s="735" t="s">
        <v>565</v>
      </c>
      <c r="M25" s="735">
        <v>5968.3</v>
      </c>
      <c r="N25" s="57">
        <f t="shared" si="1"/>
        <v>895245</v>
      </c>
      <c r="O25" s="728" t="s">
        <v>35</v>
      </c>
      <c r="P25" s="734">
        <v>44431</v>
      </c>
      <c r="Q25" s="647">
        <v>25140</v>
      </c>
      <c r="R25" s="646">
        <v>44407</v>
      </c>
      <c r="S25" s="483"/>
      <c r="T25" s="42"/>
      <c r="U25" s="751" t="s">
        <v>660</v>
      </c>
      <c r="V25" s="752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5" t="s">
        <v>565</v>
      </c>
      <c r="M26" s="735">
        <v>687.7</v>
      </c>
      <c r="N26" s="57">
        <f t="shared" si="1"/>
        <v>206310</v>
      </c>
      <c r="O26" s="728" t="s">
        <v>35</v>
      </c>
      <c r="P26" s="734">
        <v>44426</v>
      </c>
      <c r="Q26" s="647">
        <v>0</v>
      </c>
      <c r="R26" s="646">
        <v>44407</v>
      </c>
      <c r="S26" s="485"/>
      <c r="T26" s="67"/>
      <c r="U26" s="751" t="s">
        <v>660</v>
      </c>
      <c r="V26" s="752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910"/>
      <c r="G27" s="911">
        <v>29.7</v>
      </c>
      <c r="H27" s="912" t="s">
        <v>663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660</v>
      </c>
      <c r="V27" s="913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04" t="s">
        <v>440</v>
      </c>
      <c r="B53" s="328" t="s">
        <v>56</v>
      </c>
      <c r="C53" s="822" t="s">
        <v>558</v>
      </c>
      <c r="D53" s="716"/>
      <c r="E53" s="607"/>
      <c r="F53" s="320">
        <v>1888.8</v>
      </c>
      <c r="G53" s="321">
        <v>44382</v>
      </c>
      <c r="H53" s="826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42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5"/>
      <c r="B54" s="328" t="s">
        <v>441</v>
      </c>
      <c r="C54" s="823"/>
      <c r="D54" s="717"/>
      <c r="E54" s="607"/>
      <c r="F54" s="51">
        <v>101.8</v>
      </c>
      <c r="G54" s="87">
        <v>44382</v>
      </c>
      <c r="H54" s="827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43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9" t="s">
        <v>604</v>
      </c>
      <c r="D55" s="608"/>
      <c r="E55" s="607"/>
      <c r="F55" s="51">
        <v>1061</v>
      </c>
      <c r="G55" s="49">
        <v>44389</v>
      </c>
      <c r="H55" s="742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9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5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9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5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9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38" t="s">
        <v>551</v>
      </c>
      <c r="B60" s="738" t="s">
        <v>552</v>
      </c>
      <c r="C60" s="898" t="s">
        <v>553</v>
      </c>
      <c r="D60" s="707"/>
      <c r="E60" s="609"/>
      <c r="F60" s="51">
        <v>9342.59</v>
      </c>
      <c r="G60" s="900">
        <v>44391</v>
      </c>
      <c r="H60" s="805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794" t="s">
        <v>224</v>
      </c>
      <c r="P60" s="902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39"/>
      <c r="B61" s="599" t="s">
        <v>53</v>
      </c>
      <c r="C61" s="899"/>
      <c r="D61" s="707"/>
      <c r="E61" s="609"/>
      <c r="F61" s="51">
        <v>1320</v>
      </c>
      <c r="G61" s="901"/>
      <c r="H61" s="815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795"/>
      <c r="P61" s="903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9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636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50"/>
      <c r="M66" s="52"/>
      <c r="N66" s="38">
        <f>K66*I66</f>
        <v>26880</v>
      </c>
      <c r="O66" s="454" t="s">
        <v>224</v>
      </c>
      <c r="P66" s="739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50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637</v>
      </c>
      <c r="C68" s="595" t="s">
        <v>638</v>
      </c>
      <c r="D68" s="624"/>
      <c r="E68" s="625"/>
      <c r="F68" s="626">
        <v>2724</v>
      </c>
      <c r="G68" s="627">
        <v>44407</v>
      </c>
      <c r="H68" s="597" t="s">
        <v>639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9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3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3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3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896"/>
      <c r="M73" s="897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896"/>
      <c r="M74" s="897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3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3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3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3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3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00" t="s">
        <v>19</v>
      </c>
      <c r="G244" s="800"/>
      <c r="H244" s="801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4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4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4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4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4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4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4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4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4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4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4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4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4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78"/>
  <sheetViews>
    <sheetView workbookViewId="0">
      <pane xSplit="7" ySplit="3" topLeftCell="J4" activePane="bottomRight" state="frozen"/>
      <selection pane="topRight" activeCell="H1" sqref="H1"/>
      <selection pane="bottomLeft" activeCell="A4" sqref="A4"/>
      <selection pane="bottomRight" activeCell="L13" sqref="L1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79" t="s">
        <v>598</v>
      </c>
      <c r="B1" s="779"/>
      <c r="C1" s="779"/>
      <c r="D1" s="779"/>
      <c r="E1" s="779"/>
      <c r="F1" s="779"/>
      <c r="G1" s="779"/>
      <c r="H1" s="779"/>
      <c r="I1" s="779"/>
      <c r="J1" s="779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77" t="s">
        <v>99</v>
      </c>
      <c r="X1" s="778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20" t="s">
        <v>68</v>
      </c>
      <c r="B4" s="267" t="s">
        <v>25</v>
      </c>
      <c r="C4" s="268" t="s">
        <v>642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5" t="s">
        <v>629</v>
      </c>
      <c r="I4" s="34">
        <v>20335</v>
      </c>
      <c r="J4" s="35">
        <f t="shared" ref="J4:J136" si="0">I4-F4</f>
        <v>4625</v>
      </c>
      <c r="K4" s="322">
        <v>38.5</v>
      </c>
      <c r="L4" s="749" t="s">
        <v>565</v>
      </c>
      <c r="M4" s="749">
        <v>4175.45</v>
      </c>
      <c r="N4" s="38">
        <f t="shared" ref="N4:N140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643</v>
      </c>
      <c r="D5" s="93">
        <v>53</v>
      </c>
      <c r="E5" s="559">
        <f t="shared" ref="E5:E22" si="2">D5*F5</f>
        <v>862310</v>
      </c>
      <c r="F5" s="275">
        <v>16270</v>
      </c>
      <c r="G5" s="276">
        <v>44411</v>
      </c>
      <c r="H5" s="50" t="s">
        <v>628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5" t="s">
        <v>565</v>
      </c>
      <c r="M5" s="735">
        <v>3777.37</v>
      </c>
      <c r="N5" s="38">
        <f t="shared" si="1"/>
        <v>809437.47499999998</v>
      </c>
      <c r="O5" s="722" t="s">
        <v>35</v>
      </c>
      <c r="P5" s="723">
        <v>44432</v>
      </c>
      <c r="Q5" s="645">
        <v>20440</v>
      </c>
      <c r="R5" s="646">
        <v>44414</v>
      </c>
      <c r="S5" s="483"/>
      <c r="T5" s="42"/>
      <c r="U5" s="43"/>
      <c r="V5" s="44"/>
      <c r="W5" s="378"/>
      <c r="X5" s="379"/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644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659</v>
      </c>
      <c r="I6" s="51">
        <v>21625</v>
      </c>
      <c r="J6" s="35">
        <f t="shared" si="0"/>
        <v>935</v>
      </c>
      <c r="K6" s="322">
        <v>38.5</v>
      </c>
      <c r="L6" s="735" t="s">
        <v>565</v>
      </c>
      <c r="M6" s="735">
        <v>4440.33</v>
      </c>
      <c r="N6" s="38">
        <f t="shared" si="1"/>
        <v>832562.5</v>
      </c>
      <c r="O6" s="722" t="s">
        <v>206</v>
      </c>
      <c r="P6" s="723">
        <v>44435</v>
      </c>
      <c r="Q6" s="645">
        <v>25140</v>
      </c>
      <c r="R6" s="646">
        <v>44414</v>
      </c>
      <c r="S6" s="483"/>
      <c r="T6" s="42"/>
      <c r="U6" s="43"/>
      <c r="V6" s="44"/>
      <c r="W6" s="43"/>
      <c r="X6" s="361"/>
    </row>
    <row r="7" spans="1:24" ht="33" thickTop="1" thickBot="1" x14ac:dyDescent="0.35">
      <c r="A7" s="272" t="s">
        <v>362</v>
      </c>
      <c r="B7" s="273" t="s">
        <v>449</v>
      </c>
      <c r="C7" s="274" t="s">
        <v>644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662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5" t="s">
        <v>565</v>
      </c>
      <c r="M7" s="735">
        <v>765.16</v>
      </c>
      <c r="N7" s="38">
        <f t="shared" si="1"/>
        <v>191291.1</v>
      </c>
      <c r="O7" s="722" t="s">
        <v>35</v>
      </c>
      <c r="P7" s="723">
        <v>44433</v>
      </c>
      <c r="Q7" s="645">
        <v>0</v>
      </c>
      <c r="R7" s="646">
        <v>44414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282</v>
      </c>
      <c r="B8" s="273" t="s">
        <v>503</v>
      </c>
      <c r="C8" s="274" t="s">
        <v>645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657</v>
      </c>
      <c r="I8" s="51">
        <f>22615-226.16</f>
        <v>22388.84</v>
      </c>
      <c r="J8" s="35">
        <f t="shared" si="0"/>
        <v>4868.84</v>
      </c>
      <c r="K8" s="322">
        <v>38.5</v>
      </c>
      <c r="L8" s="735" t="s">
        <v>565</v>
      </c>
      <c r="M8" s="735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363</v>
      </c>
      <c r="B9" s="273" t="s">
        <v>30</v>
      </c>
      <c r="C9" s="274" t="s">
        <v>646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661</v>
      </c>
      <c r="I9" s="51">
        <v>24240</v>
      </c>
      <c r="J9" s="35">
        <f t="shared" si="0"/>
        <v>4920</v>
      </c>
      <c r="K9" s="322">
        <v>38.5</v>
      </c>
      <c r="L9" s="735" t="s">
        <v>565</v>
      </c>
      <c r="M9" s="735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599</v>
      </c>
      <c r="C10" s="274" t="s">
        <v>647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658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5" t="s">
        <v>565</v>
      </c>
      <c r="M10" s="735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68</v>
      </c>
      <c r="B11" s="273" t="s">
        <v>600</v>
      </c>
      <c r="C11" s="274" t="s">
        <v>648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656</v>
      </c>
      <c r="I11" s="51">
        <v>20985</v>
      </c>
      <c r="J11" s="35">
        <f t="shared" si="0"/>
        <v>4447</v>
      </c>
      <c r="K11" s="322">
        <v>38</v>
      </c>
      <c r="L11" s="735" t="s">
        <v>565</v>
      </c>
      <c r="M11" s="735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95</v>
      </c>
      <c r="B12" s="273" t="s">
        <v>503</v>
      </c>
      <c r="C12" s="274" t="s">
        <v>649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655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5" t="s">
        <v>565</v>
      </c>
      <c r="M12" s="735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363</v>
      </c>
      <c r="B13" s="273" t="s">
        <v>39</v>
      </c>
      <c r="C13" s="274" t="s">
        <v>650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654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363</v>
      </c>
      <c r="B14" s="273" t="s">
        <v>71</v>
      </c>
      <c r="C14" s="274" t="s">
        <v>651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630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510"/>
      <c r="P14" s="699"/>
      <c r="Q14" s="645">
        <v>20040</v>
      </c>
      <c r="R14" s="646">
        <v>44431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68</v>
      </c>
      <c r="B15" s="273" t="s">
        <v>298</v>
      </c>
      <c r="C15" s="679" t="s">
        <v>652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631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510"/>
      <c r="P15" s="699"/>
      <c r="Q15" s="645">
        <v>20240</v>
      </c>
      <c r="R15" s="646">
        <v>44431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150</v>
      </c>
      <c r="B16" s="273" t="s">
        <v>30</v>
      </c>
      <c r="C16" s="274" t="s">
        <v>653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/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510"/>
      <c r="P16" s="699"/>
      <c r="Q16" s="645">
        <v>25140</v>
      </c>
      <c r="R16" s="646">
        <v>44435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468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44430</v>
      </c>
      <c r="H17" s="677"/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510"/>
      <c r="P17" s="699"/>
      <c r="Q17" s="645">
        <v>0</v>
      </c>
      <c r="R17" s="646">
        <v>44435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71</v>
      </c>
      <c r="C18" s="274"/>
      <c r="D18" s="93"/>
      <c r="E18" s="559">
        <f t="shared" si="2"/>
        <v>0</v>
      </c>
      <c r="F18" s="275">
        <v>15980</v>
      </c>
      <c r="G18" s="276">
        <v>44433</v>
      </c>
      <c r="H18" s="677"/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510"/>
      <c r="P18" s="699"/>
      <c r="Q18" s="647">
        <v>20040</v>
      </c>
      <c r="R18" s="646">
        <v>44435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231</v>
      </c>
      <c r="B19" s="273" t="s">
        <v>30</v>
      </c>
      <c r="C19" s="274"/>
      <c r="D19" s="93"/>
      <c r="E19" s="559">
        <f t="shared" si="2"/>
        <v>0</v>
      </c>
      <c r="F19" s="275">
        <v>19810</v>
      </c>
      <c r="G19" s="276">
        <v>44435</v>
      </c>
      <c r="H19" s="677"/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510"/>
      <c r="P19" s="699"/>
      <c r="Q19" s="647">
        <v>25140</v>
      </c>
      <c r="R19" s="646">
        <v>44435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362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44435</v>
      </c>
      <c r="H20" s="677"/>
      <c r="I20" s="51">
        <v>5370</v>
      </c>
      <c r="J20" s="35">
        <f t="shared" si="0"/>
        <v>5370</v>
      </c>
      <c r="K20" s="581">
        <v>36</v>
      </c>
      <c r="L20" s="52"/>
      <c r="M20" s="52"/>
      <c r="N20" s="57">
        <f t="shared" si="1"/>
        <v>193320</v>
      </c>
      <c r="O20" s="510"/>
      <c r="P20" s="699"/>
      <c r="Q20" s="647">
        <v>0</v>
      </c>
      <c r="R20" s="646">
        <v>44435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231</v>
      </c>
      <c r="B21" s="273" t="s">
        <v>30</v>
      </c>
      <c r="C21" s="274"/>
      <c r="D21" s="93"/>
      <c r="E21" s="559">
        <f t="shared" si="2"/>
        <v>0</v>
      </c>
      <c r="F21" s="275">
        <v>19720</v>
      </c>
      <c r="G21" s="276">
        <v>44437</v>
      </c>
      <c r="H21" s="50"/>
      <c r="I21" s="51">
        <v>20820</v>
      </c>
      <c r="J21" s="35">
        <f t="shared" si="0"/>
        <v>1100</v>
      </c>
      <c r="K21" s="581">
        <v>36</v>
      </c>
      <c r="L21" s="52"/>
      <c r="M21" s="52"/>
      <c r="N21" s="57">
        <f t="shared" si="1"/>
        <v>749520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362</v>
      </c>
      <c r="B22" s="273" t="s">
        <v>28</v>
      </c>
      <c r="C22" s="274"/>
      <c r="D22" s="93"/>
      <c r="E22" s="559">
        <f t="shared" si="2"/>
        <v>0</v>
      </c>
      <c r="F22" s="275">
        <v>0</v>
      </c>
      <c r="G22" s="276">
        <v>44437</v>
      </c>
      <c r="H22" s="50"/>
      <c r="I22" s="51">
        <v>5015</v>
      </c>
      <c r="J22" s="35">
        <f t="shared" si="0"/>
        <v>5015</v>
      </c>
      <c r="K22" s="581">
        <v>36</v>
      </c>
      <c r="L22" s="52"/>
      <c r="M22" s="52"/>
      <c r="N22" s="57">
        <f t="shared" si="1"/>
        <v>180540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/>
      <c r="F23" s="275"/>
      <c r="G23" s="276"/>
      <c r="H23" s="50"/>
      <c r="I23" s="51"/>
      <c r="J23" s="35">
        <f t="shared" si="0"/>
        <v>0</v>
      </c>
      <c r="K23" s="581"/>
      <c r="L23" s="52"/>
      <c r="M23" s="52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47"/>
      <c r="B52" s="71"/>
      <c r="C52" s="319"/>
      <c r="D52" s="319"/>
      <c r="E52" s="614"/>
      <c r="F52" s="746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30.75" customHeight="1" x14ac:dyDescent="0.3">
      <c r="A53" s="906" t="s">
        <v>55</v>
      </c>
      <c r="B53" s="292" t="s">
        <v>56</v>
      </c>
      <c r="C53" s="908" t="s">
        <v>621</v>
      </c>
      <c r="D53" s="716"/>
      <c r="E53" s="607"/>
      <c r="F53" s="327">
        <v>1300.4050999999999</v>
      </c>
      <c r="G53" s="321">
        <v>44410</v>
      </c>
      <c r="H53" s="890">
        <v>520</v>
      </c>
      <c r="I53" s="275">
        <v>1300.4050999999999</v>
      </c>
      <c r="J53" s="35">
        <f t="shared" si="0"/>
        <v>0</v>
      </c>
      <c r="K53" s="322">
        <v>78</v>
      </c>
      <c r="L53" s="323"/>
      <c r="M53" s="323"/>
      <c r="N53" s="331">
        <f t="shared" si="1"/>
        <v>101431.59779999999</v>
      </c>
      <c r="O53" s="842" t="s">
        <v>35</v>
      </c>
      <c r="P53" s="702">
        <v>44428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07"/>
      <c r="B54" s="292" t="s">
        <v>397</v>
      </c>
      <c r="C54" s="909"/>
      <c r="D54" s="717"/>
      <c r="E54" s="607"/>
      <c r="F54" s="51">
        <v>99.4</v>
      </c>
      <c r="G54" s="87">
        <v>44410</v>
      </c>
      <c r="H54" s="891"/>
      <c r="I54" s="48">
        <v>99.4</v>
      </c>
      <c r="J54" s="35">
        <f t="shared" si="0"/>
        <v>0</v>
      </c>
      <c r="K54" s="36">
        <v>86</v>
      </c>
      <c r="L54" s="52"/>
      <c r="M54" s="52"/>
      <c r="N54" s="331">
        <f t="shared" si="1"/>
        <v>8548.4</v>
      </c>
      <c r="O54" s="843"/>
      <c r="P54" s="702"/>
      <c r="Q54" s="508"/>
      <c r="R54" s="40"/>
      <c r="S54" s="67"/>
      <c r="T54" s="67"/>
      <c r="U54" s="43"/>
      <c r="V54" s="44"/>
    </row>
    <row r="55" spans="1:24" ht="17.25" x14ac:dyDescent="0.3">
      <c r="A55" s="724"/>
      <c r="B55" s="328"/>
      <c r="C55" s="718"/>
      <c r="D55" s="608"/>
      <c r="E55" s="607"/>
      <c r="F55" s="51"/>
      <c r="G55" s="49"/>
      <c r="H55" s="719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8"/>
      <c r="P55" s="702"/>
      <c r="Q55" s="508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19"/>
      <c r="D56" s="608"/>
      <c r="E56" s="607"/>
      <c r="F56" s="51"/>
      <c r="G56" s="49"/>
      <c r="H56" s="620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8"/>
      <c r="P56" s="702"/>
      <c r="Q56" s="508"/>
      <c r="R56" s="40"/>
      <c r="S56" s="67"/>
      <c r="T56" s="67"/>
      <c r="U56" s="43"/>
      <c r="V56" s="44"/>
    </row>
    <row r="57" spans="1:24" ht="17.25" x14ac:dyDescent="0.3">
      <c r="A57" s="726"/>
      <c r="B57" s="328"/>
      <c r="C57" s="610"/>
      <c r="D57" s="608"/>
      <c r="E57" s="607"/>
      <c r="F57" s="51"/>
      <c r="G57" s="49"/>
      <c r="H57" s="620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8"/>
      <c r="P57" s="702"/>
      <c r="Q57" s="508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0"/>
      <c r="D58" s="608"/>
      <c r="E58" s="607"/>
      <c r="F58" s="51"/>
      <c r="G58" s="49"/>
      <c r="H58" s="62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702"/>
      <c r="Q58" s="508"/>
      <c r="R58" s="40"/>
      <c r="S58" s="67"/>
      <c r="T58" s="67"/>
      <c r="U58" s="43"/>
      <c r="V58" s="44"/>
    </row>
    <row r="59" spans="1:24" ht="18" customHeight="1" x14ac:dyDescent="0.3">
      <c r="A59" s="345"/>
      <c r="B59" s="599"/>
      <c r="C59" s="619"/>
      <c r="D59" s="610"/>
      <c r="E59" s="609"/>
      <c r="F59" s="51"/>
      <c r="G59" s="49"/>
      <c r="H59" s="621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41"/>
      <c r="T59" s="42"/>
      <c r="U59" s="43"/>
      <c r="V59" s="44"/>
    </row>
    <row r="60" spans="1:24" ht="18.600000000000001" customHeight="1" x14ac:dyDescent="0.3">
      <c r="A60" s="102"/>
      <c r="B60" s="599"/>
      <c r="C60" s="619"/>
      <c r="D60" s="610"/>
      <c r="E60" s="609"/>
      <c r="F60" s="51"/>
      <c r="G60" s="49"/>
      <c r="H60" s="621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41"/>
      <c r="T60" s="42"/>
      <c r="U60" s="43"/>
      <c r="V60" s="44"/>
    </row>
    <row r="61" spans="1:24" ht="19.5" thickBot="1" x14ac:dyDescent="0.35">
      <c r="A61" s="53" t="s">
        <v>208</v>
      </c>
      <c r="B61" s="599" t="s">
        <v>33</v>
      </c>
      <c r="C61" s="708" t="s">
        <v>633</v>
      </c>
      <c r="D61" s="610"/>
      <c r="E61" s="609"/>
      <c r="F61" s="51">
        <v>500</v>
      </c>
      <c r="G61" s="49">
        <v>44419</v>
      </c>
      <c r="H61" s="622" t="s">
        <v>612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710" t="s">
        <v>35</v>
      </c>
      <c r="P61" s="713">
        <v>44420</v>
      </c>
      <c r="Q61" s="508"/>
      <c r="R61" s="40"/>
      <c r="S61" s="41"/>
      <c r="T61" s="42"/>
      <c r="U61" s="43"/>
      <c r="V61" s="44"/>
    </row>
    <row r="62" spans="1:24" ht="17.25" customHeight="1" x14ac:dyDescent="0.3">
      <c r="A62" s="470" t="s">
        <v>208</v>
      </c>
      <c r="B62" s="599" t="s">
        <v>33</v>
      </c>
      <c r="C62" s="730" t="s">
        <v>623</v>
      </c>
      <c r="D62" s="707"/>
      <c r="E62" s="609"/>
      <c r="F62" s="51">
        <v>300</v>
      </c>
      <c r="G62" s="49">
        <v>44426</v>
      </c>
      <c r="H62" s="622" t="s">
        <v>624</v>
      </c>
      <c r="I62" s="51">
        <v>300</v>
      </c>
      <c r="J62" s="35">
        <f t="shared" si="0"/>
        <v>0</v>
      </c>
      <c r="K62" s="36">
        <v>60</v>
      </c>
      <c r="L62" s="52"/>
      <c r="M62" s="52"/>
      <c r="N62" s="38">
        <f t="shared" si="1"/>
        <v>18000</v>
      </c>
      <c r="O62" s="748" t="s">
        <v>35</v>
      </c>
      <c r="P62" s="740">
        <v>44428</v>
      </c>
      <c r="Q62" s="712"/>
      <c r="R62" s="40"/>
      <c r="S62" s="41"/>
      <c r="T62" s="42"/>
      <c r="U62" s="43"/>
      <c r="V62" s="44"/>
    </row>
    <row r="63" spans="1:24" ht="18.75" customHeight="1" thickBot="1" x14ac:dyDescent="0.35">
      <c r="A63" s="102" t="s">
        <v>634</v>
      </c>
      <c r="B63" s="599" t="s">
        <v>53</v>
      </c>
      <c r="C63" s="731" t="s">
        <v>635</v>
      </c>
      <c r="D63" s="707"/>
      <c r="E63" s="609"/>
      <c r="F63" s="51">
        <v>1515</v>
      </c>
      <c r="G63" s="49">
        <v>44426</v>
      </c>
      <c r="H63" s="621">
        <v>1320</v>
      </c>
      <c r="I63" s="51">
        <v>1515</v>
      </c>
      <c r="J63" s="35">
        <f t="shared" si="0"/>
        <v>0</v>
      </c>
      <c r="K63" s="36">
        <v>30</v>
      </c>
      <c r="L63" s="52"/>
      <c r="M63" s="52"/>
      <c r="N63" s="38">
        <f t="shared" si="1"/>
        <v>45450</v>
      </c>
      <c r="O63" s="592" t="s">
        <v>35</v>
      </c>
      <c r="P63" s="741">
        <v>44434</v>
      </c>
      <c r="Q63" s="712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599"/>
      <c r="C64" s="709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711"/>
      <c r="P64" s="714"/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59</v>
      </c>
      <c r="B65" s="599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75" customHeight="1" x14ac:dyDescent="0.3">
      <c r="A66" s="287" t="s">
        <v>208</v>
      </c>
      <c r="B66" s="599" t="s">
        <v>33</v>
      </c>
      <c r="C66" s="619" t="s">
        <v>640</v>
      </c>
      <c r="D66" s="610"/>
      <c r="E66" s="609"/>
      <c r="F66" s="51">
        <v>300</v>
      </c>
      <c r="G66" s="49">
        <v>44432</v>
      </c>
      <c r="H66" s="622" t="s">
        <v>641</v>
      </c>
      <c r="I66" s="51">
        <v>300</v>
      </c>
      <c r="J66" s="35">
        <f t="shared" si="0"/>
        <v>0</v>
      </c>
      <c r="K66" s="36">
        <v>60</v>
      </c>
      <c r="L66" s="52"/>
      <c r="M66" s="52"/>
      <c r="N66" s="38">
        <f t="shared" si="1"/>
        <v>18000</v>
      </c>
      <c r="O66" s="508" t="s">
        <v>374</v>
      </c>
      <c r="P66" s="702">
        <v>44434</v>
      </c>
      <c r="Q66" s="508"/>
      <c r="R66" s="40"/>
      <c r="S66" s="41"/>
      <c r="T66" s="42"/>
      <c r="U66" s="43"/>
      <c r="V66" s="44"/>
    </row>
    <row r="67" spans="1:22" ht="18.75" x14ac:dyDescent="0.3">
      <c r="A67" s="53"/>
      <c r="B67" s="599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6.5" customHeight="1" x14ac:dyDescent="0.3">
      <c r="A68" s="53"/>
      <c r="B68" s="599"/>
      <c r="C68" s="181"/>
      <c r="D68" s="612"/>
      <c r="E68" s="613"/>
      <c r="F68" s="51"/>
      <c r="G68" s="49"/>
      <c r="H68" s="620"/>
      <c r="I68" s="51"/>
      <c r="J68" s="35">
        <f t="shared" si="0"/>
        <v>0</v>
      </c>
      <c r="K68" s="56"/>
      <c r="L68" s="52"/>
      <c r="M68" s="52"/>
      <c r="N68" s="38">
        <f t="shared" si="1"/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s="327" customFormat="1" ht="16.5" customHeight="1" x14ac:dyDescent="0.3">
      <c r="A69" s="277"/>
      <c r="B69" s="686"/>
      <c r="C69" s="595"/>
      <c r="D69" s="624"/>
      <c r="E69" s="625"/>
      <c r="F69" s="626"/>
      <c r="G69" s="627"/>
      <c r="H69" s="597"/>
      <c r="I69" s="626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630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630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s="327" customFormat="1" ht="16.5" customHeight="1" x14ac:dyDescent="0.3">
      <c r="A72" s="279"/>
      <c r="B72" s="425"/>
      <c r="C72" s="629"/>
      <c r="D72" s="628"/>
      <c r="E72" s="613"/>
      <c r="F72" s="320"/>
      <c r="G72" s="276"/>
      <c r="H72" s="630"/>
      <c r="I72" s="320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ht="16.5" customHeight="1" x14ac:dyDescent="0.3">
      <c r="A73" s="58"/>
      <c r="B73" s="61"/>
      <c r="C73" s="181"/>
      <c r="D73" s="612"/>
      <c r="E73" s="613"/>
      <c r="F73" s="51"/>
      <c r="G73" s="49"/>
      <c r="H73" s="620"/>
      <c r="I73" s="51"/>
      <c r="J73" s="35">
        <f t="shared" si="0"/>
        <v>0</v>
      </c>
      <c r="K73" s="56"/>
      <c r="L73" s="323"/>
      <c r="M73" s="323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684"/>
      <c r="I74" s="51"/>
      <c r="J74" s="35">
        <f t="shared" si="0"/>
        <v>0</v>
      </c>
      <c r="K74" s="56"/>
      <c r="L74" s="896"/>
      <c r="M74" s="897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116"/>
      <c r="D75" s="612"/>
      <c r="E75" s="613"/>
      <c r="F75" s="51"/>
      <c r="G75" s="49"/>
      <c r="H75" s="684"/>
      <c r="I75" s="51"/>
      <c r="J75" s="35">
        <f t="shared" si="0"/>
        <v>0</v>
      </c>
      <c r="K75" s="56"/>
      <c r="L75" s="896"/>
      <c r="M75" s="897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727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26.25" customHeight="1" x14ac:dyDescent="0.3">
      <c r="A77" s="683"/>
      <c r="B77" s="61"/>
      <c r="C77" s="727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685"/>
      <c r="M77" s="685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45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1"/>
      <c r="D85" s="91"/>
      <c r="E85" s="93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25">
      <c r="A87" s="102"/>
      <c r="B87" s="58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7.25" x14ac:dyDescent="0.3">
      <c r="A90" s="60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1"/>
      <c r="U90" s="43"/>
      <c r="V90" s="44"/>
    </row>
    <row r="91" spans="1:22" ht="18.75" x14ac:dyDescent="0.3">
      <c r="A91" s="61"/>
      <c r="B91" s="103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102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58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3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5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8"/>
      <c r="B107" s="61"/>
      <c r="C107" s="727"/>
      <c r="D107" s="727"/>
      <c r="E107" s="109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727"/>
      <c r="D109" s="727"/>
      <c r="E109" s="109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6"/>
      <c r="D110" s="96"/>
      <c r="E110" s="97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1"/>
      <c r="D111" s="91"/>
      <c r="E111" s="93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40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1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7.25" x14ac:dyDescent="0.3">
      <c r="A116" s="45"/>
      <c r="B116" s="61"/>
      <c r="C116" s="96"/>
      <c r="D116" s="96"/>
      <c r="E116" s="97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104"/>
      <c r="R125" s="112"/>
      <c r="S125" s="41"/>
      <c r="T125" s="42"/>
      <c r="U125" s="43"/>
      <c r="V125" s="44"/>
    </row>
    <row r="126" spans="1:22" ht="17.25" x14ac:dyDescent="0.3">
      <c r="A126" s="115"/>
      <c r="B126" s="61"/>
      <c r="C126" s="116"/>
      <c r="D126" s="116"/>
      <c r="E126" s="117"/>
      <c r="F126" s="51"/>
      <c r="G126" s="49"/>
      <c r="H126" s="118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8.75" x14ac:dyDescent="0.3">
      <c r="A128" s="107"/>
      <c r="B128" s="61"/>
      <c r="C128" s="96"/>
      <c r="D128" s="96"/>
      <c r="E128" s="97"/>
      <c r="F128" s="51"/>
      <c r="G128" s="49"/>
      <c r="H128" s="119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2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7.25" x14ac:dyDescent="0.3">
      <c r="A131" s="121"/>
      <c r="B131" s="61"/>
      <c r="C131" s="96"/>
      <c r="D131" s="96"/>
      <c r="E131" s="97"/>
      <c r="F131" s="51"/>
      <c r="G131" s="49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66"/>
      <c r="B132" s="61"/>
      <c r="C132" s="96"/>
      <c r="D132" s="96"/>
      <c r="E132" s="97"/>
      <c r="F132" s="51"/>
      <c r="G132" s="125"/>
      <c r="H132" s="126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2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08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 t="s">
        <v>18</v>
      </c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127"/>
      <c r="H135" s="126"/>
      <c r="I135" s="51"/>
      <c r="J135" s="35">
        <f t="shared" si="0"/>
        <v>0</v>
      </c>
      <c r="K135" s="128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29"/>
      <c r="D136" s="129"/>
      <c r="E136" s="130"/>
      <c r="F136" s="51"/>
      <c r="G136" s="127"/>
      <c r="H136" s="131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x14ac:dyDescent="0.3">
      <c r="A137" s="132"/>
      <c r="B137" s="61"/>
      <c r="C137" s="96"/>
      <c r="D137" s="96"/>
      <c r="E137" s="97"/>
      <c r="F137" s="51"/>
      <c r="G137" s="127"/>
      <c r="H137" s="110"/>
      <c r="I137" s="51"/>
      <c r="J137" s="35">
        <f t="shared" ref="J137:J200" si="5">I137-F137</f>
        <v>0</v>
      </c>
      <c r="K137" s="128"/>
      <c r="L137" s="133"/>
      <c r="M137" s="133"/>
      <c r="N137" s="57">
        <f t="shared" si="1"/>
        <v>0</v>
      </c>
      <c r="O137" s="300"/>
      <c r="P137" s="315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10"/>
      <c r="I138" s="51"/>
      <c r="J138" s="35">
        <f t="shared" si="5"/>
        <v>0</v>
      </c>
      <c r="K138" s="128"/>
      <c r="L138" s="133"/>
      <c r="M138" s="133"/>
      <c r="N138" s="57">
        <f t="shared" si="1"/>
        <v>0</v>
      </c>
      <c r="O138" s="156"/>
      <c r="P138" s="312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34"/>
      <c r="I139" s="51"/>
      <c r="J139" s="35">
        <f t="shared" si="5"/>
        <v>0</v>
      </c>
      <c r="K139" s="135"/>
      <c r="L139" s="133"/>
      <c r="M139" s="133"/>
      <c r="N139" s="136">
        <f t="shared" si="1"/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8.75" x14ac:dyDescent="0.3">
      <c r="A140" s="108"/>
      <c r="B140" s="61"/>
      <c r="C140" s="96"/>
      <c r="D140" s="96"/>
      <c r="E140" s="97"/>
      <c r="F140" s="51"/>
      <c r="G140" s="127"/>
      <c r="H140" s="110"/>
      <c r="I140" s="51"/>
      <c r="J140" s="35">
        <f t="shared" si="5"/>
        <v>0</v>
      </c>
      <c r="K140" s="137"/>
      <c r="L140" s="138"/>
      <c r="M140" s="138"/>
      <c r="N140" s="136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39"/>
      <c r="B141" s="61"/>
      <c r="C141" s="96"/>
      <c r="D141" s="96"/>
      <c r="E141" s="97"/>
      <c r="F141" s="140"/>
      <c r="G141" s="127"/>
      <c r="H141" s="120"/>
      <c r="I141" s="51"/>
      <c r="J141" s="35">
        <f t="shared" si="5"/>
        <v>0</v>
      </c>
      <c r="K141" s="137"/>
      <c r="L141" s="141"/>
      <c r="M141" s="141"/>
      <c r="N141" s="136">
        <f>K141*I141</f>
        <v>0</v>
      </c>
      <c r="O141" s="299"/>
      <c r="P141" s="127"/>
      <c r="Q141" s="123"/>
      <c r="R141" s="124"/>
      <c r="S141" s="41"/>
      <c r="T141" s="42"/>
      <c r="U141" s="43"/>
      <c r="V141" s="44"/>
    </row>
    <row r="142" spans="1:22" ht="17.25" x14ac:dyDescent="0.3">
      <c r="A142" s="121"/>
      <c r="B142" s="61"/>
      <c r="C142" s="96"/>
      <c r="D142" s="96"/>
      <c r="E142" s="97"/>
      <c r="F142" s="51"/>
      <c r="G142" s="127"/>
      <c r="H142" s="110"/>
      <c r="I142" s="51"/>
      <c r="J142" s="35">
        <f t="shared" si="5"/>
        <v>0</v>
      </c>
      <c r="K142" s="137"/>
      <c r="L142" s="133"/>
      <c r="M142" s="133"/>
      <c r="N142" s="136">
        <f t="shared" ref="N142:N226" si="6">K142*I142</f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42"/>
      <c r="I143" s="51"/>
      <c r="J143" s="35">
        <f t="shared" si="5"/>
        <v>0</v>
      </c>
      <c r="K143" s="56"/>
      <c r="L143" s="133"/>
      <c r="M143" s="133"/>
      <c r="N143" s="57">
        <f t="shared" si="6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2"/>
      <c r="I144" s="51"/>
      <c r="J144" s="35">
        <f t="shared" si="5"/>
        <v>0</v>
      </c>
      <c r="K144" s="137"/>
      <c r="L144" s="133"/>
      <c r="M144" s="133"/>
      <c r="N144" s="136">
        <f t="shared" si="6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5"/>
        <v>0</v>
      </c>
      <c r="K145" s="137"/>
      <c r="L145" s="133"/>
      <c r="M145" s="133"/>
      <c r="N145" s="136">
        <f t="shared" si="6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4"/>
      <c r="I146" s="51"/>
      <c r="J146" s="35">
        <f t="shared" si="5"/>
        <v>0</v>
      </c>
      <c r="K146" s="137"/>
      <c r="L146" s="145"/>
      <c r="M146" s="145"/>
      <c r="N146" s="136">
        <f t="shared" si="6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5"/>
        <v>0</v>
      </c>
      <c r="K147" s="137"/>
      <c r="L147" s="145"/>
      <c r="M147" s="145"/>
      <c r="N147" s="136">
        <f t="shared" si="6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5"/>
        <v>0</v>
      </c>
      <c r="K148" s="137"/>
      <c r="L148" s="145"/>
      <c r="M148" s="145"/>
      <c r="N148" s="136">
        <f t="shared" si="6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3"/>
      <c r="I149" s="51"/>
      <c r="J149" s="35">
        <f t="shared" si="5"/>
        <v>0</v>
      </c>
      <c r="K149" s="56"/>
      <c r="L149" s="52"/>
      <c r="M149" s="52"/>
      <c r="N149" s="57">
        <f t="shared" si="6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5"/>
        <v>0</v>
      </c>
      <c r="K150" s="56"/>
      <c r="L150" s="52"/>
      <c r="M150" s="52"/>
      <c r="N150" s="57">
        <f t="shared" si="6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6"/>
      <c r="D151" s="146"/>
      <c r="E151" s="147"/>
      <c r="F151" s="51"/>
      <c r="G151" s="127"/>
      <c r="H151" s="143"/>
      <c r="I151" s="51"/>
      <c r="J151" s="35">
        <f t="shared" si="5"/>
        <v>0</v>
      </c>
      <c r="K151" s="56"/>
      <c r="L151" s="52"/>
      <c r="M151" s="52"/>
      <c r="N151" s="57">
        <f t="shared" si="6"/>
        <v>0</v>
      </c>
      <c r="O151" s="299"/>
      <c r="P151" s="316"/>
      <c r="Q151" s="39"/>
      <c r="R151" s="40"/>
      <c r="S151" s="41"/>
      <c r="T151" s="42"/>
      <c r="U151" s="43"/>
      <c r="V151" s="44"/>
    </row>
    <row r="152" spans="1:22" ht="17.25" x14ac:dyDescent="0.3">
      <c r="A152" s="60"/>
      <c r="B152" s="61"/>
      <c r="C152" s="129"/>
      <c r="D152" s="129"/>
      <c r="E152" s="130"/>
      <c r="F152" s="51"/>
      <c r="G152" s="127"/>
      <c r="H152" s="131"/>
      <c r="I152" s="51"/>
      <c r="J152" s="35">
        <f t="shared" si="5"/>
        <v>0</v>
      </c>
      <c r="K152" s="56"/>
      <c r="L152" s="52"/>
      <c r="M152" s="52"/>
      <c r="N152" s="57">
        <f t="shared" si="6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08"/>
      <c r="B153" s="61"/>
      <c r="C153" s="148"/>
      <c r="D153" s="148"/>
      <c r="E153" s="130"/>
      <c r="F153" s="51"/>
      <c r="G153" s="127"/>
      <c r="H153" s="50"/>
      <c r="I153" s="51"/>
      <c r="J153" s="35">
        <f t="shared" si="5"/>
        <v>0</v>
      </c>
      <c r="K153" s="56"/>
      <c r="L153" s="52"/>
      <c r="M153" s="52"/>
      <c r="N153" s="57">
        <f t="shared" si="6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29"/>
      <c r="D154" s="129"/>
      <c r="E154" s="130"/>
      <c r="F154" s="51"/>
      <c r="G154" s="127"/>
      <c r="H154" s="131"/>
      <c r="I154" s="51"/>
      <c r="J154" s="35">
        <f t="shared" si="5"/>
        <v>0</v>
      </c>
      <c r="K154" s="56"/>
      <c r="L154" s="52"/>
      <c r="M154" s="52"/>
      <c r="N154" s="57">
        <f t="shared" si="6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8.75" x14ac:dyDescent="0.3">
      <c r="A155" s="149"/>
      <c r="B155" s="150"/>
      <c r="C155" s="95"/>
      <c r="D155" s="95"/>
      <c r="E155" s="114"/>
      <c r="F155" s="51"/>
      <c r="G155" s="127"/>
      <c r="H155" s="131"/>
      <c r="I155" s="51"/>
      <c r="J155" s="35">
        <f t="shared" si="5"/>
        <v>0</v>
      </c>
      <c r="K155" s="56"/>
      <c r="L155" s="52"/>
      <c r="M155" s="52"/>
      <c r="N155" s="57">
        <f t="shared" si="6"/>
        <v>0</v>
      </c>
      <c r="O155" s="300"/>
      <c r="P155" s="315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1"/>
      <c r="D157" s="151"/>
      <c r="E157" s="152"/>
      <c r="F157" s="51"/>
      <c r="G157" s="127"/>
      <c r="H157" s="131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53"/>
      <c r="B158" s="61"/>
      <c r="C158" s="154"/>
      <c r="D158" s="154"/>
      <c r="E158" s="155"/>
      <c r="F158" s="51"/>
      <c r="G158" s="127"/>
      <c r="H158" s="131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63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7"/>
      <c r="D160" s="157"/>
      <c r="E160" s="158"/>
      <c r="F160" s="51"/>
      <c r="G160" s="49"/>
      <c r="H160" s="131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301"/>
      <c r="P160" s="317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59"/>
      <c r="D161" s="159"/>
      <c r="E161" s="160"/>
      <c r="F161" s="161"/>
      <c r="G161" s="127"/>
      <c r="H161" s="162"/>
      <c r="I161" s="161"/>
      <c r="J161" s="35">
        <f t="shared" si="5"/>
        <v>0</v>
      </c>
      <c r="N161" s="57">
        <f t="shared" si="6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161"/>
      <c r="G162" s="127"/>
      <c r="H162" s="162"/>
      <c r="I162" s="161"/>
      <c r="J162" s="35">
        <f t="shared" si="5"/>
        <v>0</v>
      </c>
      <c r="N162" s="57">
        <f t="shared" si="6"/>
        <v>0</v>
      </c>
      <c r="O162" s="302"/>
      <c r="P162" s="316"/>
      <c r="Q162" s="163"/>
      <c r="R162" s="164"/>
      <c r="S162" s="165"/>
      <c r="T162" s="166"/>
      <c r="U162" s="167"/>
      <c r="V162" s="168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4"/>
      <c r="D164" s="154"/>
      <c r="E164" s="155"/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0"/>
      <c r="D168" s="170"/>
      <c r="E168" s="109"/>
      <c r="F168" s="51"/>
      <c r="G168" s="63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53"/>
      <c r="B174" s="107"/>
      <c r="C174" s="154"/>
      <c r="D174" s="154"/>
      <c r="E174" s="155"/>
      <c r="F174" s="51"/>
      <c r="G174" s="127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71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>K175*I175</f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51"/>
      <c r="G178" s="127"/>
      <c r="H178" s="174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74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63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7"/>
      <c r="B195" s="159"/>
      <c r="C195" s="148"/>
      <c r="D195" s="148"/>
      <c r="E195" s="130"/>
      <c r="F195" s="51"/>
      <c r="G195" s="49"/>
      <c r="H195" s="50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6"/>
      <c r="B200" s="107"/>
      <c r="C200" s="148"/>
      <c r="D200" s="148"/>
      <c r="E200" s="130"/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ref="J201:J244" si="7">I201-F201</f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7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77"/>
      <c r="D210" s="177"/>
      <c r="E210" s="97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69"/>
      <c r="D212" s="169"/>
      <c r="E212" s="114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70"/>
      <c r="D214" s="170"/>
      <c r="E214" s="109"/>
      <c r="F214" s="51"/>
      <c r="G214" s="127"/>
      <c r="H214" s="131"/>
      <c r="I214" s="51"/>
      <c r="J214" s="35">
        <f t="shared" si="7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7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54"/>
      <c r="D216" s="154"/>
      <c r="E216" s="155"/>
      <c r="F216" s="51"/>
      <c r="G216" s="127"/>
      <c r="H216" s="131"/>
      <c r="I216" s="51"/>
      <c r="J216" s="35">
        <f t="shared" si="7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96"/>
      <c r="D217" s="96"/>
      <c r="E217" s="97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08"/>
      <c r="B218" s="107"/>
      <c r="C218" s="129"/>
      <c r="D218" s="129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29"/>
      <c r="D220" s="129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78"/>
      <c r="B221" s="179"/>
      <c r="C221" s="129"/>
      <c r="D221" s="129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79"/>
      <c r="C222" s="129"/>
      <c r="D222" s="129"/>
      <c r="E222" s="130"/>
      <c r="F222" s="51"/>
      <c r="G222" s="127"/>
      <c r="H222" s="50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08"/>
      <c r="B223" s="179"/>
      <c r="C223" s="129"/>
      <c r="D223" s="129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79"/>
      <c r="C225" s="95"/>
      <c r="D225" s="95"/>
      <c r="E225" s="114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46"/>
      <c r="D226" s="146"/>
      <c r="E226" s="147"/>
      <c r="F226" s="51"/>
      <c r="G226" s="127"/>
      <c r="H226" s="143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79"/>
      <c r="C227" s="181"/>
      <c r="D227" s="181"/>
      <c r="E227" s="158"/>
      <c r="F227" s="51"/>
      <c r="G227" s="127"/>
      <c r="H227" s="143"/>
      <c r="I227" s="51"/>
      <c r="J227" s="35">
        <f t="shared" si="7"/>
        <v>0</v>
      </c>
      <c r="K227" s="56"/>
      <c r="L227" s="182"/>
      <c r="M227" s="183"/>
      <c r="N227" s="57">
        <f t="shared" ref="N227:N236" si="8">K227*I227-M227</f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27"/>
      <c r="I228" s="48"/>
      <c r="J228" s="35">
        <f t="shared" si="7"/>
        <v>0</v>
      </c>
      <c r="K228" s="56"/>
      <c r="L228" s="182"/>
      <c r="M228" s="183"/>
      <c r="N228" s="57">
        <f t="shared" si="8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4"/>
      <c r="C229" s="116"/>
      <c r="D229" s="116"/>
      <c r="E229" s="117"/>
      <c r="F229" s="116"/>
      <c r="G229" s="116"/>
      <c r="H229" s="727"/>
      <c r="I229" s="48"/>
      <c r="J229" s="35">
        <f t="shared" si="7"/>
        <v>0</v>
      </c>
      <c r="K229" s="56"/>
      <c r="L229" s="182"/>
      <c r="M229" s="183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27"/>
      <c r="I230" s="48"/>
      <c r="J230" s="35">
        <f t="shared" si="7"/>
        <v>0</v>
      </c>
      <c r="K230" s="56"/>
      <c r="L230" s="182"/>
      <c r="M230" s="183"/>
      <c r="N230" s="57">
        <f t="shared" si="8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27"/>
      <c r="I231" s="48"/>
      <c r="J231" s="35">
        <f t="shared" si="7"/>
        <v>0</v>
      </c>
      <c r="K231" s="56"/>
      <c r="L231" s="182"/>
      <c r="M231" s="183"/>
      <c r="N231" s="57">
        <f t="shared" si="8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5"/>
      <c r="C232" s="116"/>
      <c r="D232" s="116"/>
      <c r="E232" s="117"/>
      <c r="F232" s="116"/>
      <c r="G232" s="116"/>
      <c r="H232" s="727"/>
      <c r="I232" s="48"/>
      <c r="J232" s="35">
        <f t="shared" si="7"/>
        <v>0</v>
      </c>
      <c r="K232" s="56"/>
      <c r="L232" s="182"/>
      <c r="M232" s="183"/>
      <c r="N232" s="57">
        <f t="shared" si="8"/>
        <v>0</v>
      </c>
      <c r="O232" s="156"/>
      <c r="P232" s="59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7"/>
      <c r="E233" s="188"/>
      <c r="F233" s="34"/>
      <c r="G233" s="189"/>
      <c r="H233" s="190"/>
      <c r="I233" s="51"/>
      <c r="J233" s="35">
        <f t="shared" si="7"/>
        <v>0</v>
      </c>
      <c r="K233" s="56"/>
      <c r="L233" s="182"/>
      <c r="M233" s="191"/>
      <c r="N233" s="57">
        <f t="shared" si="8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7"/>
        <v>0</v>
      </c>
      <c r="K234" s="56"/>
      <c r="L234" s="182"/>
      <c r="M234" s="191"/>
      <c r="N234" s="57">
        <f t="shared" si="8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86"/>
      <c r="D235" s="186"/>
      <c r="E235" s="192"/>
      <c r="F235" s="51"/>
      <c r="G235" s="127"/>
      <c r="H235" s="143"/>
      <c r="I235" s="51"/>
      <c r="J235" s="35">
        <f t="shared" si="7"/>
        <v>0</v>
      </c>
      <c r="K235" s="56"/>
      <c r="L235" s="182"/>
      <c r="M235" s="191"/>
      <c r="N235" s="57">
        <f t="shared" si="8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93"/>
      <c r="D236" s="193"/>
      <c r="E236" s="194"/>
      <c r="F236" s="51"/>
      <c r="G236" s="127"/>
      <c r="H236" s="143"/>
      <c r="I236" s="51"/>
      <c r="J236" s="35">
        <f t="shared" si="7"/>
        <v>0</v>
      </c>
      <c r="K236" s="56"/>
      <c r="L236" s="182"/>
      <c r="M236" s="191"/>
      <c r="N236" s="57">
        <f t="shared" si="8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7"/>
        <v>0</v>
      </c>
      <c r="K237" s="198"/>
      <c r="L237" s="198"/>
      <c r="M237" s="198"/>
      <c r="N237" s="199">
        <f t="shared" ref="N237:N248" si="9">K237*I237</f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7"/>
        <v>0</v>
      </c>
      <c r="K238" s="198"/>
      <c r="L238" s="198"/>
      <c r="M238" s="198"/>
      <c r="N238" s="199">
        <f t="shared" si="9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162"/>
      <c r="I239" s="161">
        <v>0</v>
      </c>
      <c r="J239" s="35">
        <f t="shared" si="7"/>
        <v>0</v>
      </c>
      <c r="K239" s="198"/>
      <c r="L239" s="198"/>
      <c r="M239" s="198"/>
      <c r="N239" s="199">
        <f t="shared" si="9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203"/>
      <c r="I240" s="161">
        <v>0</v>
      </c>
      <c r="J240" s="35">
        <f t="shared" si="7"/>
        <v>0</v>
      </c>
      <c r="K240" s="198"/>
      <c r="L240" s="198"/>
      <c r="M240" s="198"/>
      <c r="N240" s="199">
        <f t="shared" si="9"/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204"/>
      <c r="B241" s="107"/>
      <c r="C241" s="107"/>
      <c r="D241" s="107"/>
      <c r="E241" s="196"/>
      <c r="F241" s="161"/>
      <c r="G241" s="127"/>
      <c r="H241" s="205"/>
      <c r="I241" s="161">
        <v>0</v>
      </c>
      <c r="J241" s="35">
        <f t="shared" si="7"/>
        <v>0</v>
      </c>
      <c r="K241" s="198"/>
      <c r="L241" s="198"/>
      <c r="M241" s="198"/>
      <c r="N241" s="199">
        <f t="shared" si="9"/>
        <v>0</v>
      </c>
      <c r="O241" s="303"/>
      <c r="P241" s="316"/>
      <c r="Q241" s="39"/>
      <c r="R241" s="200"/>
      <c r="S241" s="201"/>
      <c r="T241" s="202"/>
      <c r="U241" s="43"/>
      <c r="V241" s="44"/>
    </row>
    <row r="242" spans="1:22" x14ac:dyDescent="0.25">
      <c r="A242" s="206"/>
      <c r="B242" s="207"/>
      <c r="H242" s="212"/>
      <c r="I242" s="210">
        <v>0</v>
      </c>
      <c r="J242" s="35">
        <f t="shared" si="7"/>
        <v>0</v>
      </c>
      <c r="K242" s="213"/>
      <c r="L242" s="213"/>
      <c r="M242" s="213"/>
      <c r="N242" s="199">
        <f t="shared" si="9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x14ac:dyDescent="0.25">
      <c r="A243" s="206"/>
      <c r="B243" s="207"/>
      <c r="I243" s="210">
        <v>0</v>
      </c>
      <c r="J243" s="35">
        <f t="shared" si="7"/>
        <v>0</v>
      </c>
      <c r="K243" s="213"/>
      <c r="L243" s="213"/>
      <c r="M243" s="213"/>
      <c r="N243" s="199">
        <f t="shared" si="9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6.5" thickBot="1" x14ac:dyDescent="0.3">
      <c r="A244" s="206"/>
      <c r="B244" s="207"/>
      <c r="I244" s="215">
        <v>0</v>
      </c>
      <c r="J244" s="35">
        <f t="shared" si="7"/>
        <v>0</v>
      </c>
      <c r="K244" s="213"/>
      <c r="L244" s="213"/>
      <c r="M244" s="213"/>
      <c r="N244" s="199">
        <f t="shared" si="9"/>
        <v>0</v>
      </c>
      <c r="O244" s="303"/>
      <c r="P244" s="316"/>
      <c r="Q244" s="163"/>
      <c r="R244" s="200"/>
      <c r="S244" s="201"/>
      <c r="T244" s="202"/>
      <c r="U244" s="43"/>
      <c r="V244" s="44"/>
    </row>
    <row r="245" spans="1:22" ht="19.5" thickTop="1" x14ac:dyDescent="0.3">
      <c r="A245" s="206"/>
      <c r="B245" s="207"/>
      <c r="F245" s="800" t="s">
        <v>19</v>
      </c>
      <c r="G245" s="800"/>
      <c r="H245" s="801"/>
      <c r="I245" s="216">
        <f>SUM(I4:I244)</f>
        <v>353578.64509999997</v>
      </c>
      <c r="J245" s="217"/>
      <c r="K245" s="213"/>
      <c r="L245" s="218"/>
      <c r="M245" s="213"/>
      <c r="N245" s="199">
        <f t="shared" si="9"/>
        <v>0</v>
      </c>
      <c r="O245" s="303"/>
      <c r="P245" s="316"/>
      <c r="Q245" s="163"/>
      <c r="R245" s="200"/>
      <c r="S245" s="219"/>
      <c r="T245" s="166"/>
      <c r="U245" s="167"/>
      <c r="V245" s="44"/>
    </row>
    <row r="246" spans="1:22" ht="19.5" thickBot="1" x14ac:dyDescent="0.3">
      <c r="A246" s="220"/>
      <c r="B246" s="207"/>
      <c r="I246" s="221"/>
      <c r="J246" s="217"/>
      <c r="K246" s="213"/>
      <c r="L246" s="218"/>
      <c r="M246" s="213"/>
      <c r="N246" s="199">
        <f t="shared" si="9"/>
        <v>0</v>
      </c>
      <c r="O246" s="304"/>
      <c r="Q246" s="10"/>
      <c r="R246" s="222"/>
      <c r="S246" s="223"/>
      <c r="T246" s="224"/>
      <c r="V246" s="15"/>
    </row>
    <row r="247" spans="1:22" ht="16.5" thickTop="1" x14ac:dyDescent="0.25">
      <c r="A247" s="206"/>
      <c r="B247" s="207"/>
      <c r="J247" s="210"/>
      <c r="K247" s="213"/>
      <c r="L247" s="213"/>
      <c r="M247" s="213"/>
      <c r="N247" s="199">
        <f t="shared" si="9"/>
        <v>0</v>
      </c>
      <c r="O247" s="304"/>
      <c r="Q247" s="10"/>
      <c r="R247" s="222"/>
      <c r="S247" s="223"/>
      <c r="T247" s="224"/>
      <c r="V247" s="15"/>
    </row>
    <row r="248" spans="1:22" ht="16.5" thickBot="1" x14ac:dyDescent="0.3">
      <c r="A248" s="206"/>
      <c r="B248" s="207"/>
      <c r="J248" s="210"/>
      <c r="K248" s="226"/>
      <c r="N248" s="199">
        <f t="shared" si="9"/>
        <v>0</v>
      </c>
      <c r="O248" s="305"/>
      <c r="Q248" s="10"/>
      <c r="R248" s="222"/>
      <c r="S248" s="223"/>
      <c r="T248" s="227"/>
      <c r="V248" s="15"/>
    </row>
    <row r="249" spans="1:22" ht="17.25" thickTop="1" thickBot="1" x14ac:dyDescent="0.3">
      <c r="A249" s="206"/>
      <c r="H249" s="228"/>
      <c r="I249" s="229" t="s">
        <v>20</v>
      </c>
      <c r="J249" s="230"/>
      <c r="K249" s="230"/>
      <c r="L249" s="231">
        <f>SUM(L237:L248)</f>
        <v>0</v>
      </c>
      <c r="M249" s="232"/>
      <c r="N249" s="233">
        <f>SUM(N4:N248)</f>
        <v>13364931.137800001</v>
      </c>
      <c r="O249" s="306"/>
      <c r="Q249" s="234">
        <f>SUM(Q4:Q248)</f>
        <v>295660</v>
      </c>
      <c r="R249" s="9"/>
      <c r="S249" s="235">
        <f>SUM(S16:S248)</f>
        <v>0</v>
      </c>
      <c r="T249" s="236"/>
      <c r="U249" s="237"/>
      <c r="V249" s="238">
        <f>SUM(V237:V248)</f>
        <v>0</v>
      </c>
    </row>
    <row r="250" spans="1:22" x14ac:dyDescent="0.25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6.5" thickBot="1" x14ac:dyDescent="0.3">
      <c r="A251" s="206"/>
      <c r="H251" s="228"/>
      <c r="I251" s="239"/>
      <c r="J251" s="240"/>
      <c r="K251" s="241"/>
      <c r="L251" s="241"/>
      <c r="M251" s="241"/>
      <c r="N251" s="199"/>
      <c r="O251" s="306"/>
      <c r="R251" s="222"/>
      <c r="S251" s="243"/>
      <c r="U251" s="245"/>
      <c r="V251"/>
    </row>
    <row r="252" spans="1:22" ht="19.5" thickTop="1" x14ac:dyDescent="0.25">
      <c r="A252" s="206"/>
      <c r="I252" s="246" t="s">
        <v>21</v>
      </c>
      <c r="J252" s="247"/>
      <c r="K252" s="247"/>
      <c r="L252" s="248"/>
      <c r="M252" s="248"/>
      <c r="N252" s="249">
        <f>V249+S249+Q249+N249+L249</f>
        <v>13660591.137800001</v>
      </c>
      <c r="O252" s="307"/>
      <c r="R252" s="222"/>
      <c r="S252" s="243"/>
      <c r="U252" s="245"/>
      <c r="V252"/>
    </row>
    <row r="253" spans="1:22" ht="19.5" thickBot="1" x14ac:dyDescent="0.3">
      <c r="A253" s="250"/>
      <c r="I253" s="251"/>
      <c r="J253" s="252"/>
      <c r="K253" s="252"/>
      <c r="L253" s="253"/>
      <c r="M253" s="253"/>
      <c r="N253" s="254"/>
      <c r="O253" s="308"/>
      <c r="R253" s="222"/>
      <c r="S253" s="243"/>
      <c r="U253" s="245"/>
      <c r="V253"/>
    </row>
    <row r="254" spans="1:22" ht="16.5" thickTop="1" x14ac:dyDescent="0.25">
      <c r="A254" s="250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40"/>
      <c r="K255" s="241"/>
      <c r="L255" s="241"/>
      <c r="M255" s="241"/>
      <c r="N255" s="199"/>
      <c r="O255" s="306"/>
      <c r="R255" s="222"/>
      <c r="S255" s="243"/>
      <c r="U255" s="245"/>
      <c r="V255"/>
    </row>
    <row r="256" spans="1:22" x14ac:dyDescent="0.25">
      <c r="A256" s="206"/>
      <c r="I256" s="239"/>
      <c r="J256" s="255"/>
      <c r="K256" s="241"/>
      <c r="L256" s="241"/>
      <c r="M256" s="241"/>
      <c r="N256" s="199"/>
      <c r="O256" s="309"/>
      <c r="R256" s="222"/>
      <c r="S256" s="243"/>
      <c r="U256" s="245"/>
      <c r="V256"/>
    </row>
    <row r="257" spans="1:22" x14ac:dyDescent="0.25">
      <c r="A257" s="250"/>
      <c r="N257" s="199"/>
      <c r="O257" s="310"/>
      <c r="R257" s="222"/>
      <c r="S257" s="243"/>
      <c r="U257" s="245"/>
      <c r="V257"/>
    </row>
    <row r="258" spans="1:22" x14ac:dyDescent="0.25">
      <c r="A258" s="250"/>
      <c r="O258" s="310"/>
      <c r="S258" s="243"/>
      <c r="U258" s="245"/>
      <c r="V258"/>
    </row>
    <row r="259" spans="1:22" x14ac:dyDescent="0.25">
      <c r="A259" s="206"/>
      <c r="B259" s="207"/>
      <c r="N259" s="199"/>
      <c r="O259" s="306"/>
      <c r="S259" s="243"/>
      <c r="U259" s="245"/>
      <c r="V259"/>
    </row>
    <row r="260" spans="1:22" x14ac:dyDescent="0.25">
      <c r="A260" s="250"/>
      <c r="B260" s="207"/>
      <c r="N260" s="199"/>
      <c r="O260" s="306"/>
      <c r="S260" s="243"/>
      <c r="U260" s="245"/>
      <c r="V260"/>
    </row>
    <row r="261" spans="1:22" x14ac:dyDescent="0.25">
      <c r="A261" s="206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50"/>
      <c r="B262" s="207"/>
      <c r="I262" s="239"/>
      <c r="J262" s="240"/>
      <c r="K262" s="241"/>
      <c r="L262" s="241"/>
      <c r="M262" s="241"/>
      <c r="N262" s="199"/>
      <c r="O262" s="306"/>
      <c r="S262" s="243"/>
      <c r="U262" s="245"/>
      <c r="V262"/>
    </row>
    <row r="263" spans="1:22" x14ac:dyDescent="0.25">
      <c r="A263" s="206"/>
      <c r="B263" s="207"/>
      <c r="I263" s="258"/>
      <c r="J263" s="237"/>
      <c r="K263" s="237"/>
      <c r="N263" s="199"/>
      <c r="O263" s="306"/>
      <c r="S263" s="243"/>
      <c r="U263" s="245"/>
      <c r="V263"/>
    </row>
    <row r="264" spans="1:22" x14ac:dyDescent="0.25">
      <c r="A264" s="250"/>
      <c r="S264" s="243"/>
      <c r="U264" s="245"/>
      <c r="V264"/>
    </row>
    <row r="265" spans="1:22" x14ac:dyDescent="0.25">
      <c r="A265" s="206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5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64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2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</sheetData>
  <mergeCells count="8">
    <mergeCell ref="F245:H245"/>
    <mergeCell ref="A1:J2"/>
    <mergeCell ref="W1:X1"/>
    <mergeCell ref="O53:O54"/>
    <mergeCell ref="L74:M75"/>
    <mergeCell ref="A53:A54"/>
    <mergeCell ref="C53:C54"/>
    <mergeCell ref="H53:H5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2021-09-02T20:11:03Z</dcterms:modified>
</cp:coreProperties>
</file>