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48" i="38"/>
  <c r="I147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1" i="38"/>
  <c r="T101" i="38" s="1"/>
  <c r="I101" i="38"/>
  <c r="I102" i="38"/>
  <c r="S111" i="38" l="1"/>
  <c r="T111" i="38"/>
  <c r="I111" i="38"/>
  <c r="S113" i="38"/>
  <c r="T113" i="38" s="1"/>
  <c r="I113" i="38"/>
  <c r="S117" i="38"/>
  <c r="T117" i="38"/>
  <c r="I117" i="38"/>
  <c r="S118" i="38"/>
  <c r="T118" i="38" s="1"/>
  <c r="I118" i="38"/>
  <c r="S104" i="38"/>
  <c r="T104" i="38" s="1"/>
  <c r="I104" i="38"/>
  <c r="I105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2" i="38"/>
  <c r="T112" i="38" s="1"/>
  <c r="I112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I99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08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5" i="38" l="1"/>
  <c r="I124" i="38"/>
  <c r="I13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I13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<sst xmlns="http://schemas.openxmlformats.org/spreadsheetml/2006/main" count="2847" uniqueCount="341">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</sst>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0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9" fillId="0" borderId="33" xfId="0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wrapText="1"/>
    </xf>
    <xf numFmtId="0" fontId="82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8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/>
    </xf>
    <xf numFmtId="44" fontId="78" fillId="0" borderId="33" xfId="1" applyFont="1" applyFill="1" applyBorder="1"/>
    <xf numFmtId="0" fontId="81" fillId="0" borderId="33" xfId="0" applyFont="1" applyFill="1" applyBorder="1" applyAlignment="1">
      <alignment wrapText="1"/>
    </xf>
    <xf numFmtId="167" fontId="82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0" fontId="15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0" fontId="2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/>
    </xf>
    <xf numFmtId="0" fontId="79" fillId="0" borderId="51" xfId="0" applyFont="1" applyFill="1" applyBorder="1" applyAlignment="1">
      <alignment horizontal="center" vertical="center"/>
    </xf>
    <xf numFmtId="0" fontId="79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FF3399"/>
      <color rgb="FF00FFCC"/>
      <color rgb="FFFFCCFF"/>
      <color rgb="FF66FFFF"/>
      <color rgb="FF3399FF"/>
      <color rgb="FF99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726576.92299999995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726576.92299999995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38.362035493298926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7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00" t="s">
        <v>26</v>
      </c>
      <c r="L1" s="609"/>
      <c r="M1" s="1102" t="s">
        <v>27</v>
      </c>
      <c r="N1" s="841"/>
      <c r="P1" s="97" t="s">
        <v>38</v>
      </c>
      <c r="Q1" s="1098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01"/>
      <c r="L2" s="610" t="s">
        <v>29</v>
      </c>
      <c r="M2" s="1103"/>
      <c r="N2" s="842" t="s">
        <v>29</v>
      </c>
      <c r="O2" s="382" t="s">
        <v>30</v>
      </c>
      <c r="P2" s="98" t="s">
        <v>39</v>
      </c>
      <c r="Q2" s="1099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41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93" t="str">
        <f>PIERNA!C4</f>
        <v>Seaboard</v>
      </c>
      <c r="D4" s="1094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8"/>
      <c r="K4" s="885"/>
      <c r="L4" s="839"/>
      <c r="M4" s="709"/>
      <c r="N4" s="724"/>
      <c r="O4" s="725"/>
      <c r="P4" s="962"/>
      <c r="Q4" s="833"/>
      <c r="R4" s="834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838"/>
      <c r="L5" s="839"/>
      <c r="M5" s="709"/>
      <c r="N5" s="724"/>
      <c r="O5" s="725"/>
      <c r="P5" s="962"/>
      <c r="Q5" s="833"/>
      <c r="R5" s="834"/>
      <c r="S5" s="65">
        <f>Q5+M5+K5+P5</f>
        <v>0</v>
      </c>
      <c r="T5" s="65">
        <f>S5/H5+0.1</f>
        <v>0.1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885"/>
      <c r="L6" s="917"/>
      <c r="M6" s="709"/>
      <c r="N6" s="724"/>
      <c r="O6" s="728"/>
      <c r="P6" s="726"/>
      <c r="Q6" s="915"/>
      <c r="R6" s="916"/>
      <c r="S6" s="65">
        <f t="shared" si="0"/>
        <v>0</v>
      </c>
      <c r="T6" s="65">
        <f t="shared" ref="T6:T31" si="1">S6/H6+0.1</f>
        <v>0.1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885"/>
      <c r="L7" s="917"/>
      <c r="M7" s="709"/>
      <c r="N7" s="724"/>
      <c r="O7" s="728"/>
      <c r="P7" s="726"/>
      <c r="Q7" s="835"/>
      <c r="R7" s="834"/>
      <c r="S7" s="65">
        <f t="shared" si="0"/>
        <v>0</v>
      </c>
      <c r="T7" s="65">
        <f t="shared" si="1"/>
        <v>0.1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/>
      <c r="L8" s="737"/>
      <c r="M8" s="709"/>
      <c r="N8" s="730"/>
      <c r="O8" s="963" t="s">
        <v>339</v>
      </c>
      <c r="P8" s="726"/>
      <c r="Q8" s="835">
        <f>37356.14*19.45</f>
        <v>726576.92299999995</v>
      </c>
      <c r="R8" s="837" t="s">
        <v>340</v>
      </c>
      <c r="S8" s="65">
        <f t="shared" si="0"/>
        <v>726576.92299999995</v>
      </c>
      <c r="T8" s="65">
        <f t="shared" si="1"/>
        <v>38.362035493298926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885"/>
      <c r="L9" s="917"/>
      <c r="M9" s="709"/>
      <c r="N9" s="730"/>
      <c r="O9" s="732"/>
      <c r="P9" s="726"/>
      <c r="Q9" s="513"/>
      <c r="R9" s="733"/>
      <c r="S9" s="65">
        <f>Q9+M9+K9</f>
        <v>0</v>
      </c>
      <c r="T9" s="65">
        <f t="shared" si="1"/>
        <v>0.1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>
        <f>PIERNA!B10</f>
        <v>0</v>
      </c>
      <c r="C10" s="268">
        <f>PIERNA!C10</f>
        <v>0</v>
      </c>
      <c r="D10" s="574">
        <f>PIERNA!D10</f>
        <v>0</v>
      </c>
      <c r="E10" s="575">
        <f>PIERNA!E10</f>
        <v>0</v>
      </c>
      <c r="F10" s="576">
        <f>PIERNA!F10</f>
        <v>0</v>
      </c>
      <c r="G10" s="374">
        <f>PIERNA!G10</f>
        <v>0</v>
      </c>
      <c r="H10" s="404">
        <f>PIERNA!H10</f>
        <v>0</v>
      </c>
      <c r="I10" s="652">
        <f>PIERNA!I10</f>
        <v>0</v>
      </c>
      <c r="J10" s="964"/>
      <c r="K10" s="708"/>
      <c r="L10" s="737"/>
      <c r="M10" s="709"/>
      <c r="N10" s="730"/>
      <c r="O10" s="732"/>
      <c r="P10" s="726"/>
      <c r="Q10" s="513"/>
      <c r="R10" s="733"/>
      <c r="S10" s="65">
        <f>Q10+M10+K10</f>
        <v>0</v>
      </c>
      <c r="T10" s="65" t="e">
        <f t="shared" si="1"/>
        <v>#DIV/0!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>
        <f>PIERNA!B11</f>
        <v>0</v>
      </c>
      <c r="C11" s="268">
        <f>PIERNA!C11</f>
        <v>0</v>
      </c>
      <c r="D11" s="574">
        <f>PIERNA!D11</f>
        <v>0</v>
      </c>
      <c r="E11" s="575">
        <f>PIERNA!E11</f>
        <v>0</v>
      </c>
      <c r="F11" s="576">
        <f>PIERNA!F11</f>
        <v>0</v>
      </c>
      <c r="G11" s="374">
        <f>PIERNA!G11</f>
        <v>0</v>
      </c>
      <c r="H11" s="404">
        <f>PIERNA!H11</f>
        <v>0</v>
      </c>
      <c r="I11" s="652">
        <f>PIERNA!I11</f>
        <v>0</v>
      </c>
      <c r="J11" s="734"/>
      <c r="K11" s="708"/>
      <c r="L11" s="731"/>
      <c r="M11" s="709"/>
      <c r="N11" s="730"/>
      <c r="O11" s="735"/>
      <c r="P11" s="726"/>
      <c r="Q11" s="833"/>
      <c r="R11" s="836"/>
      <c r="S11" s="65">
        <f t="shared" si="0"/>
        <v>0</v>
      </c>
      <c r="T11" s="65" t="e">
        <f t="shared" si="1"/>
        <v>#DIV/0!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>
        <f>PIERNA!B12</f>
        <v>0</v>
      </c>
      <c r="C12" s="268">
        <f>PIERNA!C12</f>
        <v>0</v>
      </c>
      <c r="D12" s="574">
        <f>PIERNA!D12</f>
        <v>0</v>
      </c>
      <c r="E12" s="575">
        <f>PIERNA!E12</f>
        <v>0</v>
      </c>
      <c r="F12" s="576">
        <f>PIERNA!F12</f>
        <v>0</v>
      </c>
      <c r="G12" s="374">
        <f>PIERNA!G12</f>
        <v>0</v>
      </c>
      <c r="H12" s="404">
        <f>PIERNA!H12</f>
        <v>0</v>
      </c>
      <c r="I12" s="652">
        <f>PIERNA!I12</f>
        <v>0</v>
      </c>
      <c r="J12" s="722"/>
      <c r="K12" s="708"/>
      <c r="L12" s="731"/>
      <c r="M12" s="709"/>
      <c r="N12" s="730"/>
      <c r="O12" s="735"/>
      <c r="P12" s="726"/>
      <c r="Q12" s="833"/>
      <c r="R12" s="836"/>
      <c r="S12" s="65">
        <f>Q12+M12+K12</f>
        <v>0</v>
      </c>
      <c r="T12" s="65" t="e">
        <f t="shared" si="1"/>
        <v>#DIV/0!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>
        <f>PIERNA!B13</f>
        <v>0</v>
      </c>
      <c r="C13" s="268">
        <f>PIERNA!C13</f>
        <v>0</v>
      </c>
      <c r="D13" s="574">
        <f>PIERNA!D13</f>
        <v>0</v>
      </c>
      <c r="E13" s="575">
        <f>PIERNA!E13</f>
        <v>0</v>
      </c>
      <c r="F13" s="576">
        <f>PIERNA!F13</f>
        <v>0</v>
      </c>
      <c r="G13" s="374">
        <f>PIERNA!G13</f>
        <v>0</v>
      </c>
      <c r="H13" s="404">
        <f>PIERNA!H13</f>
        <v>0</v>
      </c>
      <c r="I13" s="652">
        <f>PIERNA!I13</f>
        <v>0</v>
      </c>
      <c r="J13" s="830"/>
      <c r="K13" s="708"/>
      <c r="L13" s="731"/>
      <c r="M13" s="709"/>
      <c r="N13" s="730"/>
      <c r="O13" s="735"/>
      <c r="P13" s="726"/>
      <c r="Q13" s="381"/>
      <c r="R13" s="733"/>
      <c r="S13" s="65">
        <f t="shared" si="0"/>
        <v>0</v>
      </c>
      <c r="T13" s="65" t="e">
        <f t="shared" si="1"/>
        <v>#DIV/0!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>
        <f>PIERNA!B14</f>
        <v>0</v>
      </c>
      <c r="C14" s="268">
        <f>PIERNA!C14</f>
        <v>0</v>
      </c>
      <c r="D14" s="574">
        <f>PIERNA!D14</f>
        <v>0</v>
      </c>
      <c r="E14" s="575">
        <f>PIERNA!E14</f>
        <v>0</v>
      </c>
      <c r="F14" s="576">
        <f>PIERNA!F14</f>
        <v>0</v>
      </c>
      <c r="G14" s="374">
        <f>PIERNA!G14</f>
        <v>0</v>
      </c>
      <c r="H14" s="404">
        <f>PIERNA!H14</f>
        <v>0</v>
      </c>
      <c r="I14" s="652">
        <f>PIERNA!I14</f>
        <v>0</v>
      </c>
      <c r="J14" s="734"/>
      <c r="K14" s="708"/>
      <c r="L14" s="731"/>
      <c r="M14" s="709"/>
      <c r="N14" s="730"/>
      <c r="O14" s="732"/>
      <c r="P14" s="726"/>
      <c r="Q14" s="381"/>
      <c r="R14" s="736"/>
      <c r="S14" s="65">
        <f t="shared" si="0"/>
        <v>0</v>
      </c>
      <c r="T14" s="65" t="e">
        <f t="shared" si="1"/>
        <v>#DIV/0!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>
        <f>PIERNA!B15</f>
        <v>0</v>
      </c>
      <c r="C15" s="268">
        <f>PIERNA!C15</f>
        <v>0</v>
      </c>
      <c r="D15" s="574">
        <f>PIERNA!D15</f>
        <v>0</v>
      </c>
      <c r="E15" s="575">
        <f>PIERNA!E15</f>
        <v>0</v>
      </c>
      <c r="F15" s="576">
        <f>PIERNA!F15</f>
        <v>0</v>
      </c>
      <c r="G15" s="374">
        <f>PIERNA!G15</f>
        <v>0</v>
      </c>
      <c r="H15" s="404">
        <f>PIERNA!H15</f>
        <v>0</v>
      </c>
      <c r="I15" s="652">
        <f>PIERNA!I15</f>
        <v>0</v>
      </c>
      <c r="J15" s="928"/>
      <c r="K15" s="708"/>
      <c r="L15" s="731"/>
      <c r="M15" s="709"/>
      <c r="N15" s="737"/>
      <c r="O15" s="738"/>
      <c r="P15" s="726"/>
      <c r="Q15" s="381"/>
      <c r="R15" s="739"/>
      <c r="S15" s="65">
        <f t="shared" si="0"/>
        <v>0</v>
      </c>
      <c r="T15" s="65" t="e">
        <f t="shared" si="1"/>
        <v>#DIV/0!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>
        <f>PIERNA!B16</f>
        <v>0</v>
      </c>
      <c r="C16" s="268">
        <f>PIERNA!C16</f>
        <v>0</v>
      </c>
      <c r="D16" s="574">
        <f>PIERNA!D16</f>
        <v>0</v>
      </c>
      <c r="E16" s="575">
        <f>PIERNA!E16</f>
        <v>0</v>
      </c>
      <c r="F16" s="576">
        <f>PIERNA!F16</f>
        <v>0</v>
      </c>
      <c r="G16" s="374">
        <f>PIERNA!G16</f>
        <v>0</v>
      </c>
      <c r="H16" s="404">
        <f>PIERNA!H16</f>
        <v>0</v>
      </c>
      <c r="I16" s="652">
        <f>PIERNA!I16</f>
        <v>0</v>
      </c>
      <c r="J16" s="740"/>
      <c r="K16" s="708"/>
      <c r="L16" s="731"/>
      <c r="M16" s="709"/>
      <c r="N16" s="737"/>
      <c r="O16" s="735"/>
      <c r="P16" s="726"/>
      <c r="Q16" s="513"/>
      <c r="R16" s="733"/>
      <c r="S16" s="65">
        <f t="shared" si="0"/>
        <v>0</v>
      </c>
      <c r="T16" s="65" t="e">
        <f t="shared" si="1"/>
        <v>#DIV/0!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>
        <f>PIERNA!B17</f>
        <v>0</v>
      </c>
      <c r="C17" s="268">
        <f>PIERNA!C17</f>
        <v>0</v>
      </c>
      <c r="D17" s="574">
        <f>PIERNA!D17</f>
        <v>0</v>
      </c>
      <c r="E17" s="575">
        <f>PIERNA!E17</f>
        <v>0</v>
      </c>
      <c r="F17" s="576">
        <f>PIERNA!F17</f>
        <v>0</v>
      </c>
      <c r="G17" s="374">
        <f>PIERNA!G17</f>
        <v>0</v>
      </c>
      <c r="H17" s="404">
        <f>PIERNA!H17</f>
        <v>0</v>
      </c>
      <c r="I17" s="652">
        <f>PIERNA!I17</f>
        <v>0</v>
      </c>
      <c r="J17" s="840"/>
      <c r="K17" s="708"/>
      <c r="L17" s="731"/>
      <c r="M17" s="709"/>
      <c r="N17" s="737"/>
      <c r="O17" s="735"/>
      <c r="P17" s="726"/>
      <c r="Q17" s="833"/>
      <c r="R17" s="836"/>
      <c r="S17" s="65">
        <f>Q17+M17+K17</f>
        <v>0</v>
      </c>
      <c r="T17" s="65" t="e">
        <f t="shared" si="1"/>
        <v>#DIV/0!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77">
        <f>PIERNA!B18</f>
        <v>0</v>
      </c>
      <c r="C18" s="268">
        <f>PIERNA!C18</f>
        <v>0</v>
      </c>
      <c r="D18" s="574">
        <f>PIERNA!D18</f>
        <v>0</v>
      </c>
      <c r="E18" s="575">
        <f>PIERNA!E18</f>
        <v>0</v>
      </c>
      <c r="F18" s="576">
        <f>PIERNA!F18</f>
        <v>0</v>
      </c>
      <c r="G18" s="374">
        <f>PIERNA!G18</f>
        <v>0</v>
      </c>
      <c r="H18" s="404">
        <f>PIERNA!H18</f>
        <v>0</v>
      </c>
      <c r="I18" s="652">
        <f>PIERNA!I18</f>
        <v>0</v>
      </c>
      <c r="J18" s="734"/>
      <c r="K18" s="708"/>
      <c r="L18" s="731"/>
      <c r="M18" s="709"/>
      <c r="N18" s="737"/>
      <c r="O18" s="725"/>
      <c r="P18" s="726"/>
      <c r="Q18" s="513"/>
      <c r="R18" s="736"/>
      <c r="S18" s="65">
        <f>Q18+M18+K18</f>
        <v>0</v>
      </c>
      <c r="T18" s="65" t="e">
        <f t="shared" si="1"/>
        <v>#DIV/0!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>
        <f>PIERNA!B19</f>
        <v>0</v>
      </c>
      <c r="C19" s="268">
        <f>PIERNA!C19</f>
        <v>0</v>
      </c>
      <c r="D19" s="574">
        <f>PIERNA!D19</f>
        <v>0</v>
      </c>
      <c r="E19" s="575">
        <f>PIERNA!E19</f>
        <v>0</v>
      </c>
      <c r="F19" s="576">
        <f>PIERNA!F19</f>
        <v>0</v>
      </c>
      <c r="G19" s="374">
        <f>PIERNA!G19</f>
        <v>0</v>
      </c>
      <c r="H19" s="404">
        <f>PIERNA!H19</f>
        <v>0</v>
      </c>
      <c r="I19" s="652">
        <f>PIERNA!I19</f>
        <v>0</v>
      </c>
      <c r="J19" s="734"/>
      <c r="K19" s="708"/>
      <c r="L19" s="731"/>
      <c r="M19" s="709"/>
      <c r="N19" s="730"/>
      <c r="O19" s="732"/>
      <c r="P19" s="688"/>
      <c r="Q19" s="513"/>
      <c r="R19" s="724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>
        <f>PIERNA!B20</f>
        <v>0</v>
      </c>
      <c r="C20" s="268">
        <f>PIERNA!C20</f>
        <v>0</v>
      </c>
      <c r="D20" s="574">
        <f>PIERNA!D20</f>
        <v>0</v>
      </c>
      <c r="E20" s="575">
        <f>PIERNA!E20</f>
        <v>0</v>
      </c>
      <c r="F20" s="576">
        <f>PIERNA!F20</f>
        <v>0</v>
      </c>
      <c r="G20" s="374">
        <f>PIERNA!G20</f>
        <v>0</v>
      </c>
      <c r="H20" s="404">
        <f>PIERNA!H20</f>
        <v>0</v>
      </c>
      <c r="I20" s="652">
        <f>PIERNA!I20</f>
        <v>0</v>
      </c>
      <c r="J20" s="722"/>
      <c r="K20" s="708"/>
      <c r="L20" s="731"/>
      <c r="M20" s="709"/>
      <c r="N20" s="730"/>
      <c r="O20" s="732"/>
      <c r="P20" s="726"/>
      <c r="Q20" s="513"/>
      <c r="R20" s="724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>
        <f>PIERNA!B21</f>
        <v>0</v>
      </c>
      <c r="C21" s="375">
        <f>PIERNA!C21</f>
        <v>0</v>
      </c>
      <c r="D21" s="574">
        <f>PIERNA!D21</f>
        <v>0</v>
      </c>
      <c r="E21" s="575">
        <f>PIERNA!E21</f>
        <v>0</v>
      </c>
      <c r="F21" s="576">
        <f>PIERNA!F21</f>
        <v>0</v>
      </c>
      <c r="G21" s="374">
        <f>PIERNA!G21</f>
        <v>0</v>
      </c>
      <c r="H21" s="404">
        <f>PIERNA!H21</f>
        <v>0</v>
      </c>
      <c r="I21" s="652">
        <f>PIERNA!I21</f>
        <v>0</v>
      </c>
      <c r="J21" s="722"/>
      <c r="K21" s="708"/>
      <c r="L21" s="731"/>
      <c r="M21" s="709"/>
      <c r="N21" s="730"/>
      <c r="O21" s="735"/>
      <c r="P21" s="726"/>
      <c r="Q21" s="513"/>
      <c r="R21" s="724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>
        <f>PIERNA!B22</f>
        <v>0</v>
      </c>
      <c r="C22" s="268">
        <f>PIERNA!C22</f>
        <v>0</v>
      </c>
      <c r="D22" s="574">
        <f>PIERNA!D22</f>
        <v>0</v>
      </c>
      <c r="E22" s="575">
        <f>PIERNA!E22</f>
        <v>0</v>
      </c>
      <c r="F22" s="576">
        <f>PIERNA!F22</f>
        <v>0</v>
      </c>
      <c r="G22" s="374">
        <f>PIERNA!G22</f>
        <v>0</v>
      </c>
      <c r="H22" s="404">
        <f>PIERNA!H22</f>
        <v>0</v>
      </c>
      <c r="I22" s="652">
        <f>PIERNA!I22</f>
        <v>0</v>
      </c>
      <c r="J22" s="734"/>
      <c r="K22" s="708"/>
      <c r="L22" s="731"/>
      <c r="M22" s="709"/>
      <c r="N22" s="730"/>
      <c r="O22" s="735"/>
      <c r="P22" s="742"/>
      <c r="Q22" s="513"/>
      <c r="R22" s="724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>
        <f>PIERNA!B23</f>
        <v>0</v>
      </c>
      <c r="C23" s="268">
        <f>PIERNA!C23</f>
        <v>0</v>
      </c>
      <c r="D23" s="574">
        <f>PIERNA!D23</f>
        <v>0</v>
      </c>
      <c r="E23" s="575">
        <f>PIERNA!E23</f>
        <v>0</v>
      </c>
      <c r="F23" s="576">
        <f>PIERNA!F23</f>
        <v>0</v>
      </c>
      <c r="G23" s="374">
        <f>PIERNA!G23</f>
        <v>0</v>
      </c>
      <c r="H23" s="404">
        <f>PIERNA!H23</f>
        <v>0</v>
      </c>
      <c r="I23" s="652">
        <f>PIERNA!I23</f>
        <v>0</v>
      </c>
      <c r="J23" s="722"/>
      <c r="K23" s="708"/>
      <c r="L23" s="731"/>
      <c r="M23" s="709"/>
      <c r="N23" s="730"/>
      <c r="O23" s="725"/>
      <c r="P23" s="726"/>
      <c r="Q23" s="513"/>
      <c r="R23" s="724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61">
        <f>PIERNA!KG5</f>
        <v>0</v>
      </c>
      <c r="E32" s="862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61">
        <f>PIERNA!KQ5</f>
        <v>0</v>
      </c>
      <c r="E33" s="862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65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66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66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66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66"/>
      <c r="N51" s="730"/>
      <c r="O51" s="732"/>
      <c r="P51" s="967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66"/>
      <c r="N52" s="730"/>
      <c r="O52" s="732"/>
      <c r="P52" s="726"/>
      <c r="Q52" s="381"/>
      <c r="R52" s="96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66"/>
      <c r="N53" s="730"/>
      <c r="O53" s="732"/>
      <c r="P53" s="726"/>
      <c r="Q53" s="381"/>
      <c r="R53" s="96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66"/>
      <c r="N54" s="730"/>
      <c r="O54" s="732"/>
      <c r="P54" s="726"/>
      <c r="Q54" s="381"/>
      <c r="R54" s="96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ht="15.75" thickBot="1" x14ac:dyDescent="0.3">
      <c r="A98" s="100"/>
      <c r="B98" s="75"/>
      <c r="C98" s="148"/>
      <c r="D98" s="101"/>
      <c r="E98" s="134"/>
      <c r="F98" s="438"/>
      <c r="G98" s="161"/>
      <c r="H98" s="366"/>
      <c r="I98" s="105"/>
      <c r="J98" s="435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26.25" customHeight="1" x14ac:dyDescent="0.25">
      <c r="A99" s="100">
        <v>61</v>
      </c>
      <c r="B99" s="1104" t="s">
        <v>332</v>
      </c>
      <c r="C99" s="1095" t="s">
        <v>333</v>
      </c>
      <c r="D99" s="909"/>
      <c r="E99" s="914">
        <v>44937</v>
      </c>
      <c r="F99" s="910">
        <v>150</v>
      </c>
      <c r="G99" s="751">
        <v>15</v>
      </c>
      <c r="H99" s="911">
        <v>150</v>
      </c>
      <c r="I99" s="459">
        <f>H99-F99</f>
        <v>0</v>
      </c>
      <c r="J99" s="874"/>
      <c r="K99" s="709"/>
      <c r="L99" s="723"/>
      <c r="M99" s="709"/>
      <c r="N99" s="875"/>
      <c r="O99" s="720"/>
      <c r="P99" s="713"/>
      <c r="Q99" s="912"/>
      <c r="R99" s="913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1105"/>
      <c r="C100" s="1096" t="s">
        <v>334</v>
      </c>
      <c r="D100" s="985"/>
      <c r="E100" s="747">
        <v>44937</v>
      </c>
      <c r="F100" s="986">
        <v>100</v>
      </c>
      <c r="G100" s="732">
        <v>10</v>
      </c>
      <c r="H100" s="987">
        <v>100</v>
      </c>
      <c r="I100" s="459">
        <f>H100-F100</f>
        <v>0</v>
      </c>
      <c r="J100" s="874"/>
      <c r="K100" s="709"/>
      <c r="L100" s="723"/>
      <c r="M100" s="709"/>
      <c r="N100" s="730"/>
      <c r="O100" s="721"/>
      <c r="P100" s="713"/>
      <c r="Q100" s="512"/>
      <c r="R100" s="715"/>
      <c r="S100" s="65">
        <f>Q100+M100+K100</f>
        <v>0</v>
      </c>
      <c r="T100" s="170">
        <f>S100/H100</f>
        <v>0</v>
      </c>
    </row>
    <row r="101" spans="1:20" s="152" customFormat="1" ht="24" customHeight="1" thickBot="1" x14ac:dyDescent="0.3">
      <c r="A101" s="100">
        <v>63</v>
      </c>
      <c r="B101" s="1106"/>
      <c r="C101" s="1096" t="s">
        <v>335</v>
      </c>
      <c r="D101" s="985"/>
      <c r="E101" s="747">
        <v>44937</v>
      </c>
      <c r="F101" s="986">
        <v>1502.74</v>
      </c>
      <c r="G101" s="732">
        <v>331</v>
      </c>
      <c r="H101" s="987">
        <v>1502.74</v>
      </c>
      <c r="I101" s="459">
        <f t="shared" ref="I101:I102" si="18">H101-F101</f>
        <v>0</v>
      </c>
      <c r="J101" s="874"/>
      <c r="K101" s="709"/>
      <c r="L101" s="723"/>
      <c r="M101" s="709"/>
      <c r="N101" s="730"/>
      <c r="O101" s="721"/>
      <c r="P101" s="713"/>
      <c r="Q101" s="512"/>
      <c r="R101" s="715"/>
      <c r="S101" s="65">
        <f>Q101+M101+K101</f>
        <v>0</v>
      </c>
      <c r="T101" s="170">
        <f>S101/H101</f>
        <v>0</v>
      </c>
    </row>
    <row r="102" spans="1:20" s="152" customFormat="1" ht="27" customHeight="1" x14ac:dyDescent="0.25">
      <c r="A102" s="100">
        <v>64</v>
      </c>
      <c r="B102" s="1097" t="s">
        <v>62</v>
      </c>
      <c r="C102" s="969" t="s">
        <v>80</v>
      </c>
      <c r="D102" s="969"/>
      <c r="E102" s="970">
        <v>44940</v>
      </c>
      <c r="F102" s="971">
        <v>506.21</v>
      </c>
      <c r="G102" s="969">
        <v>27</v>
      </c>
      <c r="H102" s="971">
        <v>506.21</v>
      </c>
      <c r="I102" s="459">
        <f t="shared" si="18"/>
        <v>0</v>
      </c>
      <c r="J102" s="877"/>
      <c r="K102" s="709"/>
      <c r="L102" s="878"/>
      <c r="M102" s="709"/>
      <c r="N102" s="882"/>
      <c r="O102" s="1017" t="s">
        <v>338</v>
      </c>
      <c r="P102" s="711"/>
      <c r="Q102" s="515"/>
      <c r="R102" s="719"/>
      <c r="S102" s="65">
        <f t="shared" ref="S102:S105" si="19">Q102+M102+K102</f>
        <v>0</v>
      </c>
      <c r="T102" s="170">
        <f t="shared" ref="T102:T105" si="20">S102/H102</f>
        <v>0</v>
      </c>
    </row>
    <row r="103" spans="1:20" s="152" customFormat="1" ht="32.25" customHeight="1" x14ac:dyDescent="0.25">
      <c r="A103" s="100">
        <v>65</v>
      </c>
      <c r="B103" s="973"/>
      <c r="C103" s="751"/>
      <c r="D103" s="909"/>
      <c r="E103" s="914"/>
      <c r="F103" s="910"/>
      <c r="G103" s="751"/>
      <c r="H103" s="911"/>
      <c r="I103" s="459">
        <f t="shared" ref="I103:I134" si="21">H103-F103</f>
        <v>0</v>
      </c>
      <c r="J103" s="876"/>
      <c r="K103" s="879"/>
      <c r="L103" s="880"/>
      <c r="M103" s="709"/>
      <c r="N103" s="882"/>
      <c r="O103" s="1017"/>
      <c r="P103" s="711"/>
      <c r="Q103" s="515"/>
      <c r="R103" s="719"/>
      <c r="S103" s="65">
        <f t="shared" si="19"/>
        <v>0</v>
      </c>
      <c r="T103" s="170" t="e">
        <f t="shared" si="20"/>
        <v>#DIV/0!</v>
      </c>
    </row>
    <row r="104" spans="1:20" s="152" customFormat="1" ht="15.75" x14ac:dyDescent="0.25">
      <c r="A104" s="100">
        <v>66</v>
      </c>
      <c r="B104" s="989"/>
      <c r="C104" s="990"/>
      <c r="D104" s="909"/>
      <c r="E104" s="914"/>
      <c r="F104" s="910"/>
      <c r="G104" s="751"/>
      <c r="H104" s="911"/>
      <c r="I104" s="459">
        <f t="shared" si="21"/>
        <v>0</v>
      </c>
      <c r="J104" s="876"/>
      <c r="K104" s="879"/>
      <c r="L104" s="880"/>
      <c r="M104" s="709"/>
      <c r="N104" s="882"/>
      <c r="O104" s="1018"/>
      <c r="P104" s="711"/>
      <c r="Q104" s="515"/>
      <c r="R104" s="1019"/>
      <c r="S104" s="65">
        <f t="shared" ref="S104" si="22">Q104+M104+K104</f>
        <v>0</v>
      </c>
      <c r="T104" s="170" t="e">
        <f t="shared" ref="T104" si="23">S104/H104</f>
        <v>#DIV/0!</v>
      </c>
    </row>
    <row r="105" spans="1:20" s="152" customFormat="1" ht="33.75" customHeight="1" x14ac:dyDescent="0.25">
      <c r="A105" s="100">
        <v>67</v>
      </c>
      <c r="B105" s="988"/>
      <c r="C105" s="969"/>
      <c r="D105" s="969"/>
      <c r="E105" s="970"/>
      <c r="F105" s="971"/>
      <c r="G105" s="969"/>
      <c r="H105" s="971"/>
      <c r="I105" s="459">
        <f t="shared" si="21"/>
        <v>0</v>
      </c>
      <c r="J105" s="877"/>
      <c r="K105" s="709"/>
      <c r="L105" s="878"/>
      <c r="M105" s="709"/>
      <c r="N105" s="883"/>
      <c r="O105" s="1020"/>
      <c r="P105" s="826"/>
      <c r="Q105" s="515"/>
      <c r="R105" s="719"/>
      <c r="S105" s="65">
        <f t="shared" si="19"/>
        <v>0</v>
      </c>
      <c r="T105" s="170" t="e">
        <f t="shared" si="20"/>
        <v>#DIV/0!</v>
      </c>
    </row>
    <row r="106" spans="1:20" s="152" customFormat="1" ht="38.25" customHeight="1" x14ac:dyDescent="0.25">
      <c r="A106" s="100">
        <v>68</v>
      </c>
      <c r="B106" s="969"/>
      <c r="C106" s="969"/>
      <c r="D106" s="972"/>
      <c r="E106" s="970"/>
      <c r="F106" s="971"/>
      <c r="G106" s="969"/>
      <c r="H106" s="971"/>
      <c r="I106" s="459">
        <f t="shared" si="21"/>
        <v>0</v>
      </c>
      <c r="J106" s="877"/>
      <c r="K106" s="709"/>
      <c r="L106" s="878"/>
      <c r="M106" s="709"/>
      <c r="N106" s="883"/>
      <c r="O106" s="714"/>
      <c r="P106" s="711"/>
      <c r="Q106" s="515"/>
      <c r="R106" s="719"/>
      <c r="S106" s="65">
        <f t="shared" ref="S106:S108" si="24">Q106+M106+K106</f>
        <v>0</v>
      </c>
      <c r="T106" s="170" t="e">
        <f t="shared" ref="T106:T108" si="25">S106/H106</f>
        <v>#DIV/0!</v>
      </c>
    </row>
    <row r="107" spans="1:20" s="152" customFormat="1" ht="28.5" customHeight="1" x14ac:dyDescent="0.25">
      <c r="A107" s="100">
        <v>69</v>
      </c>
      <c r="B107" s="991"/>
      <c r="C107" s="751"/>
      <c r="D107" s="909"/>
      <c r="E107" s="914"/>
      <c r="F107" s="910"/>
      <c r="G107" s="751"/>
      <c r="H107" s="911"/>
      <c r="I107" s="459">
        <f t="shared" si="21"/>
        <v>0</v>
      </c>
      <c r="J107" s="874"/>
      <c r="K107" s="709"/>
      <c r="L107" s="878"/>
      <c r="M107" s="709"/>
      <c r="N107" s="882"/>
      <c r="O107" s="1021"/>
      <c r="P107" s="884"/>
      <c r="Q107" s="515"/>
      <c r="R107" s="719"/>
      <c r="S107" s="65">
        <f t="shared" si="24"/>
        <v>0</v>
      </c>
      <c r="T107" s="170" t="e">
        <f t="shared" si="25"/>
        <v>#DIV/0!</v>
      </c>
    </row>
    <row r="108" spans="1:20" s="152" customFormat="1" ht="22.5" customHeight="1" x14ac:dyDescent="0.25">
      <c r="A108" s="100">
        <v>70</v>
      </c>
      <c r="B108" s="991"/>
      <c r="C108" s="973"/>
      <c r="D108" s="973"/>
      <c r="E108" s="970"/>
      <c r="F108" s="971"/>
      <c r="G108" s="969"/>
      <c r="H108" s="971"/>
      <c r="I108" s="459">
        <f t="shared" si="21"/>
        <v>0</v>
      </c>
      <c r="J108" s="874"/>
      <c r="K108" s="709"/>
      <c r="L108" s="878"/>
      <c r="M108" s="709"/>
      <c r="N108" s="882"/>
      <c r="O108" s="1021"/>
      <c r="P108" s="884"/>
      <c r="Q108" s="515"/>
      <c r="R108" s="719"/>
      <c r="S108" s="65">
        <f t="shared" si="24"/>
        <v>0</v>
      </c>
      <c r="T108" s="170" t="e">
        <f t="shared" si="25"/>
        <v>#DIV/0!</v>
      </c>
    </row>
    <row r="109" spans="1:20" s="152" customFormat="1" ht="28.5" customHeight="1" x14ac:dyDescent="0.25">
      <c r="A109" s="100">
        <v>71</v>
      </c>
      <c r="B109" s="991"/>
      <c r="C109" s="969"/>
      <c r="D109" s="969"/>
      <c r="E109" s="970"/>
      <c r="F109" s="971"/>
      <c r="G109" s="969"/>
      <c r="H109" s="971"/>
      <c r="I109" s="832">
        <f t="shared" si="21"/>
        <v>0</v>
      </c>
      <c r="J109" s="874"/>
      <c r="K109" s="709"/>
      <c r="L109" s="878"/>
      <c r="M109" s="709"/>
      <c r="N109" s="882"/>
      <c r="O109" s="1021"/>
      <c r="P109" s="709"/>
      <c r="Q109" s="515"/>
      <c r="R109" s="719"/>
      <c r="S109" s="65">
        <f t="shared" si="15"/>
        <v>0</v>
      </c>
      <c r="T109" s="170" t="e">
        <f t="shared" si="17"/>
        <v>#DIV/0!</v>
      </c>
    </row>
    <row r="110" spans="1:20" s="152" customFormat="1" ht="28.5" customHeight="1" x14ac:dyDescent="0.25">
      <c r="A110" s="100">
        <v>72</v>
      </c>
      <c r="B110" s="991"/>
      <c r="C110" s="969"/>
      <c r="D110" s="969"/>
      <c r="E110" s="970"/>
      <c r="F110" s="971"/>
      <c r="G110" s="969"/>
      <c r="H110" s="971"/>
      <c r="I110" s="403">
        <f t="shared" si="21"/>
        <v>0</v>
      </c>
      <c r="J110" s="874"/>
      <c r="K110" s="709"/>
      <c r="L110" s="878"/>
      <c r="M110" s="709"/>
      <c r="N110" s="882"/>
      <c r="O110" s="1021"/>
      <c r="P110" s="709"/>
      <c r="Q110" s="515"/>
      <c r="R110" s="719"/>
      <c r="S110" s="65">
        <f t="shared" ref="S110:S114" si="26">Q110+M110+K110</f>
        <v>0</v>
      </c>
      <c r="T110" s="170" t="e">
        <f t="shared" ref="T110:T114" si="27">S110/H110</f>
        <v>#DIV/0!</v>
      </c>
    </row>
    <row r="111" spans="1:20" s="152" customFormat="1" ht="16.5" x14ac:dyDescent="0.25">
      <c r="A111" s="100">
        <v>73</v>
      </c>
      <c r="B111" s="992"/>
      <c r="C111" s="969"/>
      <c r="D111" s="974"/>
      <c r="E111" s="970"/>
      <c r="F111" s="971"/>
      <c r="G111" s="969"/>
      <c r="H111" s="971"/>
      <c r="I111" s="459">
        <f t="shared" si="21"/>
        <v>0</v>
      </c>
      <c r="J111" s="874"/>
      <c r="K111" s="709"/>
      <c r="L111" s="878"/>
      <c r="M111" s="709"/>
      <c r="N111" s="882"/>
      <c r="O111" s="721"/>
      <c r="P111" s="709"/>
      <c r="Q111" s="515"/>
      <c r="R111" s="1019"/>
      <c r="S111" s="65">
        <f t="shared" si="26"/>
        <v>0</v>
      </c>
      <c r="T111" s="170" t="e">
        <f t="shared" si="27"/>
        <v>#DIV/0!</v>
      </c>
    </row>
    <row r="112" spans="1:20" s="152" customFormat="1" ht="16.5" x14ac:dyDescent="0.25">
      <c r="A112" s="100">
        <v>74</v>
      </c>
      <c r="B112" s="828"/>
      <c r="C112" s="751"/>
      <c r="D112" s="909"/>
      <c r="E112" s="914"/>
      <c r="F112" s="910"/>
      <c r="G112" s="751"/>
      <c r="H112" s="911"/>
      <c r="I112" s="459">
        <f t="shared" ref="I112:I113" si="28">H112-F112</f>
        <v>0</v>
      </c>
      <c r="J112" s="874"/>
      <c r="K112" s="709"/>
      <c r="L112" s="878"/>
      <c r="M112" s="709"/>
      <c r="N112" s="882"/>
      <c r="O112" s="721"/>
      <c r="P112" s="884"/>
      <c r="Q112" s="515"/>
      <c r="R112" s="719"/>
      <c r="S112" s="65">
        <f t="shared" si="26"/>
        <v>0</v>
      </c>
      <c r="T112" s="170" t="e">
        <f t="shared" si="27"/>
        <v>#DIV/0!</v>
      </c>
    </row>
    <row r="113" spans="1:20" s="929" customFormat="1" ht="43.5" customHeight="1" x14ac:dyDescent="0.25">
      <c r="A113" s="100">
        <v>75</v>
      </c>
      <c r="B113" s="991"/>
      <c r="C113" s="751"/>
      <c r="D113" s="909"/>
      <c r="E113" s="914"/>
      <c r="F113" s="910"/>
      <c r="G113" s="751"/>
      <c r="H113" s="911"/>
      <c r="I113" s="459">
        <f t="shared" si="28"/>
        <v>0</v>
      </c>
      <c r="J113" s="874"/>
      <c r="K113" s="709"/>
      <c r="L113" s="878"/>
      <c r="M113" s="709"/>
      <c r="N113" s="882"/>
      <c r="O113" s="721"/>
      <c r="P113" s="884"/>
      <c r="Q113" s="515"/>
      <c r="R113" s="719"/>
      <c r="S113" s="65">
        <f t="shared" ref="S113" si="29">Q113+M113+K113</f>
        <v>0</v>
      </c>
      <c r="T113" s="170" t="e">
        <f t="shared" ref="T113" si="30">S113/H113</f>
        <v>#DIV/0!</v>
      </c>
    </row>
    <row r="114" spans="1:20" s="152" customFormat="1" ht="38.25" customHeight="1" x14ac:dyDescent="0.25">
      <c r="A114" s="100">
        <v>76</v>
      </c>
      <c r="B114" s="993"/>
      <c r="C114" s="969"/>
      <c r="D114" s="969"/>
      <c r="E114" s="975"/>
      <c r="F114" s="971"/>
      <c r="G114" s="969"/>
      <c r="H114" s="971"/>
      <c r="I114" s="459">
        <f t="shared" si="21"/>
        <v>0</v>
      </c>
      <c r="J114" s="874"/>
      <c r="K114" s="709"/>
      <c r="L114" s="878"/>
      <c r="M114" s="709"/>
      <c r="N114" s="882"/>
      <c r="O114" s="1022"/>
      <c r="P114" s="884"/>
      <c r="Q114" s="515"/>
      <c r="R114" s="710"/>
      <c r="S114" s="65">
        <f t="shared" si="26"/>
        <v>0</v>
      </c>
      <c r="T114" s="170" t="e">
        <f t="shared" si="27"/>
        <v>#DIV/0!</v>
      </c>
    </row>
    <row r="115" spans="1:20" s="152" customFormat="1" ht="31.5" customHeight="1" x14ac:dyDescent="0.25">
      <c r="A115" s="100">
        <v>77</v>
      </c>
      <c r="B115" s="993"/>
      <c r="C115" s="969"/>
      <c r="D115" s="969"/>
      <c r="E115" s="975"/>
      <c r="F115" s="971"/>
      <c r="G115" s="969"/>
      <c r="H115" s="971"/>
      <c r="I115" s="459">
        <f t="shared" si="21"/>
        <v>0</v>
      </c>
      <c r="J115" s="874"/>
      <c r="K115" s="709"/>
      <c r="L115" s="881"/>
      <c r="M115" s="709"/>
      <c r="N115" s="883"/>
      <c r="O115" s="1022"/>
      <c r="P115" s="884"/>
      <c r="Q115" s="515"/>
      <c r="R115" s="710"/>
      <c r="S115" s="65">
        <f t="shared" si="15"/>
        <v>0</v>
      </c>
      <c r="T115" s="170" t="e">
        <f t="shared" ref="T115:T116" si="31">S115/H115</f>
        <v>#DIV/0!</v>
      </c>
    </row>
    <row r="116" spans="1:20" s="152" customFormat="1" ht="34.5" customHeight="1" x14ac:dyDescent="0.25">
      <c r="A116" s="100">
        <v>78</v>
      </c>
      <c r="B116" s="993"/>
      <c r="C116" s="969"/>
      <c r="D116" s="969"/>
      <c r="E116" s="975"/>
      <c r="F116" s="971"/>
      <c r="G116" s="969"/>
      <c r="H116" s="971"/>
      <c r="I116" s="459">
        <f t="shared" si="21"/>
        <v>0</v>
      </c>
      <c r="J116" s="874"/>
      <c r="K116" s="709"/>
      <c r="L116" s="881"/>
      <c r="M116" s="709"/>
      <c r="N116" s="883"/>
      <c r="O116" s="1022"/>
      <c r="P116" s="884"/>
      <c r="Q116" s="515"/>
      <c r="R116" s="710"/>
      <c r="S116" s="65">
        <f t="shared" si="15"/>
        <v>0</v>
      </c>
      <c r="T116" s="170" t="e">
        <f t="shared" si="31"/>
        <v>#DIV/0!</v>
      </c>
    </row>
    <row r="117" spans="1:20" s="152" customFormat="1" ht="16.5" x14ac:dyDescent="0.25">
      <c r="A117" s="100">
        <v>79</v>
      </c>
      <c r="B117" s="989"/>
      <c r="C117" s="969"/>
      <c r="D117" s="974"/>
      <c r="E117" s="975"/>
      <c r="F117" s="971"/>
      <c r="G117" s="969"/>
      <c r="H117" s="971"/>
      <c r="I117" s="459">
        <f t="shared" si="21"/>
        <v>0</v>
      </c>
      <c r="J117" s="874"/>
      <c r="K117" s="709"/>
      <c r="L117" s="881"/>
      <c r="M117" s="709"/>
      <c r="N117" s="883"/>
      <c r="O117" s="1023"/>
      <c r="P117" s="826"/>
      <c r="Q117" s="515"/>
      <c r="R117" s="1011"/>
      <c r="S117" s="65">
        <f t="shared" ref="S117" si="32">Q117+M117+K117</f>
        <v>0</v>
      </c>
      <c r="T117" s="170" t="e">
        <f t="shared" ref="T117" si="33">S117/H117</f>
        <v>#DIV/0!</v>
      </c>
    </row>
    <row r="118" spans="1:20" s="152" customFormat="1" ht="16.5" x14ac:dyDescent="0.25">
      <c r="A118" s="100">
        <v>80</v>
      </c>
      <c r="B118" s="989"/>
      <c r="C118" s="969"/>
      <c r="D118" s="974"/>
      <c r="E118" s="975"/>
      <c r="F118" s="971"/>
      <c r="G118" s="969"/>
      <c r="H118" s="971"/>
      <c r="I118" s="459">
        <f t="shared" si="21"/>
        <v>0</v>
      </c>
      <c r="J118" s="874"/>
      <c r="K118" s="709"/>
      <c r="L118" s="881"/>
      <c r="M118" s="709"/>
      <c r="N118" s="883"/>
      <c r="O118" s="1023"/>
      <c r="P118" s="826"/>
      <c r="Q118" s="515"/>
      <c r="R118" s="1011"/>
      <c r="S118" s="65">
        <f t="shared" ref="S118" si="34">Q118+M118+K118</f>
        <v>0</v>
      </c>
      <c r="T118" s="170" t="e">
        <f t="shared" ref="T118" si="35">S118/H118</f>
        <v>#DIV/0!</v>
      </c>
    </row>
    <row r="119" spans="1:20" s="152" customFormat="1" ht="47.25" customHeight="1" x14ac:dyDescent="0.25">
      <c r="A119" s="100">
        <v>81</v>
      </c>
      <c r="B119" s="989"/>
      <c r="C119" s="969"/>
      <c r="D119" s="972"/>
      <c r="E119" s="976"/>
      <c r="F119" s="971"/>
      <c r="G119" s="969"/>
      <c r="H119" s="971"/>
      <c r="I119" s="459">
        <f t="shared" si="21"/>
        <v>0</v>
      </c>
      <c r="J119" s="874"/>
      <c r="K119" s="709"/>
      <c r="L119" s="881"/>
      <c r="M119" s="709"/>
      <c r="N119" s="883"/>
      <c r="O119" s="1024"/>
      <c r="P119" s="826"/>
      <c r="Q119" s="515"/>
      <c r="R119" s="710"/>
      <c r="S119" s="65">
        <f t="shared" ref="S119:S120" si="36">Q119+M119+K119</f>
        <v>0</v>
      </c>
      <c r="T119" s="170" t="e">
        <f t="shared" ref="T119:T120" si="37">S119/H119</f>
        <v>#DIV/0!</v>
      </c>
    </row>
    <row r="120" spans="1:20" s="152" customFormat="1" ht="42.75" customHeight="1" x14ac:dyDescent="0.25">
      <c r="A120" s="100">
        <v>82</v>
      </c>
      <c r="B120" s="988"/>
      <c r="C120" s="969"/>
      <c r="D120" s="969"/>
      <c r="E120" s="970"/>
      <c r="F120" s="971"/>
      <c r="G120" s="969"/>
      <c r="H120" s="971"/>
      <c r="I120" s="459">
        <f t="shared" si="21"/>
        <v>0</v>
      </c>
      <c r="J120" s="874"/>
      <c r="K120" s="709"/>
      <c r="L120" s="878"/>
      <c r="M120" s="709"/>
      <c r="N120" s="882"/>
      <c r="O120" s="721"/>
      <c r="P120" s="826"/>
      <c r="Q120" s="515"/>
      <c r="R120" s="710"/>
      <c r="S120" s="65">
        <f t="shared" si="36"/>
        <v>0</v>
      </c>
      <c r="T120" s="170" t="e">
        <f t="shared" si="37"/>
        <v>#DIV/0!</v>
      </c>
    </row>
    <row r="121" spans="1:20" s="152" customFormat="1" ht="42.75" customHeight="1" x14ac:dyDescent="0.25">
      <c r="A121" s="100">
        <v>83</v>
      </c>
      <c r="B121" s="988"/>
      <c r="C121" s="969"/>
      <c r="D121" s="972"/>
      <c r="E121" s="970"/>
      <c r="F121" s="971"/>
      <c r="G121" s="969"/>
      <c r="H121" s="971"/>
      <c r="I121" s="663">
        <f t="shared" si="21"/>
        <v>0</v>
      </c>
      <c r="J121" s="874"/>
      <c r="K121" s="709"/>
      <c r="L121" s="878"/>
      <c r="M121" s="709"/>
      <c r="N121" s="882"/>
      <c r="O121" s="720"/>
      <c r="P121" s="826"/>
      <c r="Q121" s="515"/>
      <c r="R121" s="710"/>
      <c r="S121" s="65">
        <f t="shared" ref="S121:S122" si="38">Q121+M121+K121</f>
        <v>0</v>
      </c>
      <c r="T121" s="170" t="e">
        <f t="shared" ref="T121:T122" si="39">S121/H121</f>
        <v>#DIV/0!</v>
      </c>
    </row>
    <row r="122" spans="1:20" s="152" customFormat="1" ht="42.75" customHeight="1" x14ac:dyDescent="0.25">
      <c r="A122" s="100">
        <v>84</v>
      </c>
      <c r="B122" s="994"/>
      <c r="C122" s="988"/>
      <c r="D122" s="972"/>
      <c r="E122" s="995"/>
      <c r="F122" s="971"/>
      <c r="G122" s="969"/>
      <c r="H122" s="971"/>
      <c r="I122" s="663">
        <f t="shared" si="21"/>
        <v>0</v>
      </c>
      <c r="J122" s="874"/>
      <c r="K122" s="709"/>
      <c r="L122" s="878"/>
      <c r="M122" s="709"/>
      <c r="N122" s="882"/>
      <c r="O122" s="720"/>
      <c r="P122" s="826"/>
      <c r="Q122" s="515"/>
      <c r="R122" s="710"/>
      <c r="S122" s="65">
        <f t="shared" si="38"/>
        <v>0</v>
      </c>
      <c r="T122" s="170" t="e">
        <f t="shared" si="39"/>
        <v>#DIV/0!</v>
      </c>
    </row>
    <row r="123" spans="1:20" s="152" customFormat="1" ht="35.25" customHeight="1" x14ac:dyDescent="0.25">
      <c r="A123" s="100">
        <v>85</v>
      </c>
      <c r="B123" s="994"/>
      <c r="C123" s="969"/>
      <c r="D123" s="969"/>
      <c r="E123" s="995"/>
      <c r="F123" s="971"/>
      <c r="G123" s="969"/>
      <c r="H123" s="971"/>
      <c r="I123" s="105">
        <f t="shared" si="21"/>
        <v>0</v>
      </c>
      <c r="J123" s="874"/>
      <c r="K123" s="709"/>
      <c r="L123" s="878"/>
      <c r="M123" s="709"/>
      <c r="N123" s="882"/>
      <c r="O123" s="720"/>
      <c r="P123" s="712"/>
      <c r="Q123" s="512"/>
      <c r="R123" s="710"/>
      <c r="S123" s="65">
        <f t="shared" ref="S123:S124" si="40">Q123+M123+K123</f>
        <v>0</v>
      </c>
      <c r="T123" s="170" t="e">
        <f t="shared" ref="T123:T124" si="41">S123/H123</f>
        <v>#DIV/0!</v>
      </c>
    </row>
    <row r="124" spans="1:20" s="152" customFormat="1" ht="38.25" customHeight="1" x14ac:dyDescent="0.25">
      <c r="A124" s="100">
        <v>86</v>
      </c>
      <c r="B124" s="994"/>
      <c r="C124" s="969"/>
      <c r="D124" s="969"/>
      <c r="E124" s="995"/>
      <c r="F124" s="971"/>
      <c r="G124" s="969"/>
      <c r="H124" s="971"/>
      <c r="I124" s="105">
        <f t="shared" si="21"/>
        <v>0</v>
      </c>
      <c r="J124" s="874"/>
      <c r="K124" s="709"/>
      <c r="L124" s="878"/>
      <c r="M124" s="709"/>
      <c r="N124" s="882"/>
      <c r="O124" s="720"/>
      <c r="P124" s="713"/>
      <c r="Q124" s="512"/>
      <c r="R124" s="710"/>
      <c r="S124" s="65">
        <f t="shared" si="40"/>
        <v>0</v>
      </c>
      <c r="T124" s="170" t="e">
        <f t="shared" si="41"/>
        <v>#DIV/0!</v>
      </c>
    </row>
    <row r="125" spans="1:20" s="152" customFormat="1" ht="38.25" customHeight="1" x14ac:dyDescent="0.25">
      <c r="A125" s="100">
        <v>87</v>
      </c>
      <c r="B125" s="994"/>
      <c r="C125" s="969"/>
      <c r="D125" s="969"/>
      <c r="E125" s="995"/>
      <c r="F125" s="971"/>
      <c r="G125" s="969"/>
      <c r="H125" s="971"/>
      <c r="I125" s="105">
        <f t="shared" si="21"/>
        <v>0</v>
      </c>
      <c r="J125" s="874"/>
      <c r="K125" s="709"/>
      <c r="L125" s="878"/>
      <c r="M125" s="709"/>
      <c r="N125" s="882"/>
      <c r="O125" s="720"/>
      <c r="P125" s="713"/>
      <c r="Q125" s="512"/>
      <c r="R125" s="710"/>
      <c r="S125" s="65">
        <f t="shared" ref="S125:S137" si="42">Q125+M125+K125</f>
        <v>0</v>
      </c>
      <c r="T125" s="170" t="e">
        <f t="shared" ref="T125:T137" si="43">S125/H125</f>
        <v>#DIV/0!</v>
      </c>
    </row>
    <row r="126" spans="1:20" s="152" customFormat="1" ht="27.75" customHeight="1" x14ac:dyDescent="0.25">
      <c r="A126" s="100">
        <v>88</v>
      </c>
      <c r="B126" s="994"/>
      <c r="C126" s="969"/>
      <c r="D126" s="969"/>
      <c r="E126" s="995"/>
      <c r="F126" s="971"/>
      <c r="G126" s="969"/>
      <c r="H126" s="971"/>
      <c r="I126" s="105">
        <f t="shared" si="21"/>
        <v>0</v>
      </c>
      <c r="J126" s="874"/>
      <c r="K126" s="709"/>
      <c r="L126" s="878"/>
      <c r="M126" s="709"/>
      <c r="N126" s="882"/>
      <c r="O126" s="720"/>
      <c r="P126" s="713"/>
      <c r="Q126" s="512"/>
      <c r="R126" s="710"/>
      <c r="S126" s="65">
        <f t="shared" si="42"/>
        <v>0</v>
      </c>
      <c r="T126" s="170" t="e">
        <f t="shared" si="43"/>
        <v>#DIV/0!</v>
      </c>
    </row>
    <row r="127" spans="1:20" s="152" customFormat="1" ht="31.5" customHeight="1" x14ac:dyDescent="0.25">
      <c r="A127" s="100">
        <v>89</v>
      </c>
      <c r="B127" s="994"/>
      <c r="C127" s="969"/>
      <c r="D127" s="969"/>
      <c r="E127" s="995"/>
      <c r="F127" s="971"/>
      <c r="G127" s="969"/>
      <c r="H127" s="971"/>
      <c r="I127" s="105">
        <f t="shared" si="21"/>
        <v>0</v>
      </c>
      <c r="J127" s="874"/>
      <c r="K127" s="709"/>
      <c r="L127" s="878"/>
      <c r="M127" s="709"/>
      <c r="N127" s="882"/>
      <c r="O127" s="720"/>
      <c r="P127" s="713"/>
      <c r="Q127" s="512"/>
      <c r="R127" s="710"/>
      <c r="S127" s="65">
        <f t="shared" si="42"/>
        <v>0</v>
      </c>
      <c r="T127" s="170" t="e">
        <f t="shared" si="43"/>
        <v>#DIV/0!</v>
      </c>
    </row>
    <row r="128" spans="1:20" s="152" customFormat="1" ht="25.5" customHeight="1" x14ac:dyDescent="0.25">
      <c r="A128" s="100">
        <v>90</v>
      </c>
      <c r="B128" s="994"/>
      <c r="C128" s="969"/>
      <c r="D128" s="969"/>
      <c r="E128" s="995"/>
      <c r="F128" s="971"/>
      <c r="G128" s="969"/>
      <c r="H128" s="971"/>
      <c r="I128" s="105">
        <f t="shared" si="21"/>
        <v>0</v>
      </c>
      <c r="J128" s="874"/>
      <c r="K128" s="709"/>
      <c r="L128" s="878"/>
      <c r="M128" s="709"/>
      <c r="N128" s="882"/>
      <c r="O128" s="1012"/>
      <c r="P128" s="713"/>
      <c r="Q128" s="512"/>
      <c r="R128" s="710"/>
      <c r="S128" s="65">
        <f t="shared" si="42"/>
        <v>0</v>
      </c>
      <c r="T128" s="170" t="e">
        <f t="shared" si="43"/>
        <v>#DIV/0!</v>
      </c>
    </row>
    <row r="129" spans="1:20" s="152" customFormat="1" ht="25.5" customHeight="1" x14ac:dyDescent="0.25">
      <c r="A129" s="100">
        <v>91</v>
      </c>
      <c r="B129" s="994"/>
      <c r="C129" s="749"/>
      <c r="D129" s="909"/>
      <c r="E129" s="995"/>
      <c r="F129" s="910"/>
      <c r="G129" s="751"/>
      <c r="H129" s="911"/>
      <c r="I129" s="105">
        <f t="shared" si="21"/>
        <v>0</v>
      </c>
      <c r="J129" s="874"/>
      <c r="K129" s="709"/>
      <c r="L129" s="878"/>
      <c r="M129" s="709"/>
      <c r="N129" s="882"/>
      <c r="O129" s="1012"/>
      <c r="P129" s="713"/>
      <c r="Q129" s="512"/>
      <c r="R129" s="710"/>
      <c r="S129" s="65">
        <f t="shared" si="42"/>
        <v>0</v>
      </c>
      <c r="T129" s="170" t="e">
        <f t="shared" si="43"/>
        <v>#DIV/0!</v>
      </c>
    </row>
    <row r="130" spans="1:20" s="152" customFormat="1" ht="25.5" customHeight="1" x14ac:dyDescent="0.25">
      <c r="A130" s="100">
        <v>92</v>
      </c>
      <c r="B130" s="994"/>
      <c r="C130" s="749"/>
      <c r="D130" s="909"/>
      <c r="E130" s="995"/>
      <c r="F130" s="910"/>
      <c r="G130" s="751"/>
      <c r="H130" s="911"/>
      <c r="I130" s="105">
        <f t="shared" si="21"/>
        <v>0</v>
      </c>
      <c r="J130" s="874"/>
      <c r="K130" s="709"/>
      <c r="L130" s="878"/>
      <c r="M130" s="709"/>
      <c r="N130" s="882"/>
      <c r="O130" s="1012"/>
      <c r="P130" s="713"/>
      <c r="Q130" s="512"/>
      <c r="R130" s="710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93</v>
      </c>
      <c r="B131" s="996"/>
      <c r="C131" s="749"/>
      <c r="D131" s="749"/>
      <c r="E131" s="914"/>
      <c r="F131" s="910"/>
      <c r="G131" s="751"/>
      <c r="H131" s="910"/>
      <c r="I131" s="105">
        <f t="shared" si="21"/>
        <v>0</v>
      </c>
      <c r="J131" s="874"/>
      <c r="K131" s="709"/>
      <c r="L131" s="878"/>
      <c r="M131" s="709"/>
      <c r="N131" s="882"/>
      <c r="O131" s="720"/>
      <c r="P131" s="713"/>
      <c r="Q131" s="1001"/>
      <c r="R131" s="1002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94</v>
      </c>
      <c r="B132" s="996"/>
      <c r="C132" s="749"/>
      <c r="D132" s="977"/>
      <c r="E132" s="914"/>
      <c r="F132" s="910"/>
      <c r="G132" s="751"/>
      <c r="H132" s="910"/>
      <c r="I132" s="105">
        <f t="shared" si="21"/>
        <v>0</v>
      </c>
      <c r="J132" s="874"/>
      <c r="K132" s="709"/>
      <c r="L132" s="878"/>
      <c r="M132" s="709"/>
      <c r="N132" s="882"/>
      <c r="O132" s="720"/>
      <c r="P132" s="713"/>
      <c r="Q132" s="1001"/>
      <c r="R132" s="1002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95</v>
      </c>
      <c r="B133" s="997"/>
      <c r="C133" s="749"/>
      <c r="D133" s="749"/>
      <c r="E133" s="914"/>
      <c r="F133" s="910"/>
      <c r="G133" s="751"/>
      <c r="H133" s="910"/>
      <c r="I133" s="105">
        <f t="shared" si="21"/>
        <v>0</v>
      </c>
      <c r="J133" s="874"/>
      <c r="K133" s="709"/>
      <c r="L133" s="878"/>
      <c r="M133" s="709"/>
      <c r="N133" s="882"/>
      <c r="O133" s="1020"/>
      <c r="P133" s="712"/>
      <c r="Q133" s="512"/>
      <c r="R133" s="710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96</v>
      </c>
      <c r="B134" s="997"/>
      <c r="C134" s="749"/>
      <c r="D134" s="977"/>
      <c r="E134" s="914"/>
      <c r="F134" s="910"/>
      <c r="G134" s="751"/>
      <c r="H134" s="910"/>
      <c r="I134" s="105">
        <f t="shared" si="21"/>
        <v>0</v>
      </c>
      <c r="J134" s="874"/>
      <c r="K134" s="709"/>
      <c r="L134" s="878"/>
      <c r="M134" s="709"/>
      <c r="N134" s="882"/>
      <c r="O134" s="1020"/>
      <c r="P134" s="712"/>
      <c r="Q134" s="512"/>
      <c r="R134" s="710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97</v>
      </c>
      <c r="B135" s="997"/>
      <c r="C135" s="749"/>
      <c r="D135" s="749"/>
      <c r="E135" s="978"/>
      <c r="F135" s="910"/>
      <c r="G135" s="751"/>
      <c r="H135" s="910"/>
      <c r="I135" s="105">
        <f t="shared" ref="I135:I138" si="44">H135-F135</f>
        <v>0</v>
      </c>
      <c r="J135" s="874"/>
      <c r="K135" s="709"/>
      <c r="L135" s="878"/>
      <c r="M135" s="709"/>
      <c r="N135" s="882"/>
      <c r="O135" s="720"/>
      <c r="P135" s="713"/>
      <c r="Q135" s="512"/>
      <c r="R135" s="715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98</v>
      </c>
      <c r="B136" s="997"/>
      <c r="C136" s="998"/>
      <c r="D136" s="515"/>
      <c r="E136" s="978"/>
      <c r="F136" s="979"/>
      <c r="G136" s="688"/>
      <c r="H136" s="980"/>
      <c r="I136" s="459">
        <f t="shared" si="44"/>
        <v>0</v>
      </c>
      <c r="J136" s="1003"/>
      <c r="K136" s="709"/>
      <c r="L136" s="878"/>
      <c r="M136" s="709"/>
      <c r="N136" s="883"/>
      <c r="O136" s="720"/>
      <c r="P136" s="713"/>
      <c r="Q136" s="515"/>
      <c r="R136" s="715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99</v>
      </c>
      <c r="B137" s="999"/>
      <c r="C137" s="749"/>
      <c r="D137" s="973"/>
      <c r="E137" s="978"/>
      <c r="F137" s="980"/>
      <c r="G137" s="981"/>
      <c r="H137" s="980"/>
      <c r="I137" s="337">
        <f t="shared" si="44"/>
        <v>0</v>
      </c>
      <c r="J137" s="1004"/>
      <c r="K137" s="709"/>
      <c r="L137" s="878"/>
      <c r="M137" s="709"/>
      <c r="N137" s="882"/>
      <c r="O137" s="720"/>
      <c r="P137" s="713"/>
      <c r="Q137" s="512"/>
      <c r="R137" s="715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100</v>
      </c>
      <c r="B138" s="997"/>
      <c r="C138" s="748"/>
      <c r="D138" s="982"/>
      <c r="E138" s="978"/>
      <c r="F138" s="980"/>
      <c r="G138" s="981"/>
      <c r="H138" s="980"/>
      <c r="I138" s="337">
        <f t="shared" si="44"/>
        <v>0</v>
      </c>
      <c r="J138" s="1004"/>
      <c r="K138" s="709"/>
      <c r="L138" s="878"/>
      <c r="M138" s="709"/>
      <c r="N138" s="882"/>
      <c r="O138" s="714"/>
      <c r="P138" s="713"/>
      <c r="Q138" s="1001"/>
      <c r="R138" s="1005"/>
      <c r="S138" s="65">
        <f t="shared" ref="S138:S178" si="45">Q138+M138+K138</f>
        <v>0</v>
      </c>
      <c r="T138" s="170" t="e">
        <f t="shared" ref="T138:T178" si="46">S138/H138</f>
        <v>#DIV/0!</v>
      </c>
    </row>
    <row r="139" spans="1:20" s="152" customFormat="1" ht="34.5" customHeight="1" x14ac:dyDescent="0.25">
      <c r="A139" s="100">
        <v>101</v>
      </c>
      <c r="B139" s="996"/>
      <c r="C139" s="749"/>
      <c r="D139" s="973"/>
      <c r="E139" s="975"/>
      <c r="F139" s="980"/>
      <c r="G139" s="981"/>
      <c r="H139" s="980"/>
      <c r="I139" s="105">
        <f t="shared" ref="I139:I193" si="47">H139-F139</f>
        <v>0</v>
      </c>
      <c r="J139" s="874"/>
      <c r="K139" s="709"/>
      <c r="L139" s="878"/>
      <c r="M139" s="709"/>
      <c r="N139" s="882"/>
      <c r="O139" s="717"/>
      <c r="P139" s="712"/>
      <c r="Q139" s="1001"/>
      <c r="R139" s="1005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102</v>
      </c>
      <c r="B140" s="996"/>
      <c r="C140" s="749"/>
      <c r="D140" s="983"/>
      <c r="E140" s="975"/>
      <c r="F140" s="980"/>
      <c r="G140" s="981"/>
      <c r="H140" s="980"/>
      <c r="I140" s="105">
        <f t="shared" si="47"/>
        <v>0</v>
      </c>
      <c r="J140" s="874"/>
      <c r="K140" s="709"/>
      <c r="L140" s="878"/>
      <c r="M140" s="709"/>
      <c r="N140" s="882"/>
      <c r="O140" s="717"/>
      <c r="P140" s="712"/>
      <c r="Q140" s="1001"/>
      <c r="R140" s="1005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103</v>
      </c>
      <c r="B141" s="996"/>
      <c r="C141" s="749"/>
      <c r="D141" s="983"/>
      <c r="E141" s="975"/>
      <c r="F141" s="980"/>
      <c r="G141" s="981"/>
      <c r="H141" s="980"/>
      <c r="I141" s="105">
        <f t="shared" si="47"/>
        <v>0</v>
      </c>
      <c r="J141" s="874"/>
      <c r="K141" s="709"/>
      <c r="L141" s="878"/>
      <c r="M141" s="709"/>
      <c r="N141" s="882"/>
      <c r="O141" s="717"/>
      <c r="P141" s="712"/>
      <c r="Q141" s="1001"/>
      <c r="R141" s="1005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104</v>
      </c>
      <c r="B142" s="749"/>
      <c r="C142" s="749"/>
      <c r="D142" s="983"/>
      <c r="E142" s="975"/>
      <c r="F142" s="980"/>
      <c r="G142" s="981"/>
      <c r="H142" s="980"/>
      <c r="I142" s="105">
        <f t="shared" si="47"/>
        <v>0</v>
      </c>
      <c r="J142" s="874"/>
      <c r="K142" s="709"/>
      <c r="L142" s="878"/>
      <c r="M142" s="709"/>
      <c r="N142" s="882"/>
      <c r="O142" s="716"/>
      <c r="P142" s="712"/>
      <c r="Q142" s="1001"/>
      <c r="R142" s="1005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105</v>
      </c>
      <c r="B143" s="996"/>
      <c r="C143" s="749"/>
      <c r="D143" s="983"/>
      <c r="E143" s="975"/>
      <c r="F143" s="980"/>
      <c r="G143" s="981"/>
      <c r="H143" s="980"/>
      <c r="I143" s="105">
        <f t="shared" si="47"/>
        <v>0</v>
      </c>
      <c r="J143" s="874"/>
      <c r="K143" s="709"/>
      <c r="L143" s="878"/>
      <c r="M143" s="709"/>
      <c r="N143" s="882"/>
      <c r="O143" s="717"/>
      <c r="P143" s="712"/>
      <c r="Q143" s="1001"/>
      <c r="R143" s="1005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106</v>
      </c>
      <c r="B144" s="996"/>
      <c r="C144" s="749"/>
      <c r="D144" s="983"/>
      <c r="E144" s="975"/>
      <c r="F144" s="980"/>
      <c r="G144" s="981"/>
      <c r="H144" s="980"/>
      <c r="I144" s="105">
        <f t="shared" si="47"/>
        <v>0</v>
      </c>
      <c r="J144" s="874"/>
      <c r="K144" s="709"/>
      <c r="L144" s="878"/>
      <c r="M144" s="709"/>
      <c r="N144" s="882"/>
      <c r="O144" s="717"/>
      <c r="P144" s="712"/>
      <c r="Q144" s="1001"/>
      <c r="R144" s="1005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>
        <v>107</v>
      </c>
      <c r="B145" s="996"/>
      <c r="C145" s="749"/>
      <c r="D145" s="973"/>
      <c r="E145" s="975"/>
      <c r="F145" s="980"/>
      <c r="G145" s="981"/>
      <c r="H145" s="980"/>
      <c r="I145" s="105">
        <f t="shared" si="47"/>
        <v>0</v>
      </c>
      <c r="J145" s="874"/>
      <c r="K145" s="709"/>
      <c r="L145" s="878"/>
      <c r="M145" s="709"/>
      <c r="N145" s="882"/>
      <c r="O145" s="717"/>
      <c r="P145" s="713"/>
      <c r="Q145" s="1001"/>
      <c r="R145" s="1005"/>
      <c r="S145" s="65">
        <f t="shared" si="45"/>
        <v>0</v>
      </c>
      <c r="T145" s="170" t="e">
        <f t="shared" si="46"/>
        <v>#DIV/0!</v>
      </c>
    </row>
    <row r="146" spans="1:20" s="152" customFormat="1" ht="30.75" customHeight="1" x14ac:dyDescent="0.3">
      <c r="A146" s="100">
        <v>108</v>
      </c>
      <c r="B146" s="1000"/>
      <c r="C146" s="941"/>
      <c r="D146" s="983"/>
      <c r="E146" s="975"/>
      <c r="F146" s="980"/>
      <c r="G146" s="981"/>
      <c r="H146" s="980"/>
      <c r="I146" s="105">
        <f t="shared" si="47"/>
        <v>0</v>
      </c>
      <c r="J146" s="1006"/>
      <c r="K146" s="709"/>
      <c r="L146" s="878"/>
      <c r="M146" s="709"/>
      <c r="N146" s="882"/>
      <c r="O146" s="1025"/>
      <c r="P146" s="712"/>
      <c r="Q146" s="512"/>
      <c r="R146" s="715"/>
      <c r="S146" s="65">
        <f t="shared" si="45"/>
        <v>0</v>
      </c>
      <c r="T146" s="170" t="e">
        <f t="shared" si="46"/>
        <v>#DIV/0!</v>
      </c>
    </row>
    <row r="147" spans="1:20" s="152" customFormat="1" ht="30.75" customHeight="1" x14ac:dyDescent="0.25">
      <c r="A147" s="100">
        <v>109</v>
      </c>
      <c r="B147" s="996"/>
      <c r="C147" s="749"/>
      <c r="D147" s="983"/>
      <c r="E147" s="975"/>
      <c r="F147" s="980"/>
      <c r="G147" s="981"/>
      <c r="H147" s="980"/>
      <c r="I147" s="105">
        <f t="shared" si="47"/>
        <v>0</v>
      </c>
      <c r="J147" s="874"/>
      <c r="K147" s="709"/>
      <c r="L147" s="878"/>
      <c r="M147" s="709"/>
      <c r="N147" s="882"/>
      <c r="O147" s="717"/>
      <c r="P147" s="712"/>
      <c r="Q147" s="1001"/>
      <c r="R147" s="1005"/>
      <c r="S147" s="65"/>
      <c r="T147" s="170"/>
    </row>
    <row r="148" spans="1:20" s="152" customFormat="1" ht="30.75" customHeight="1" x14ac:dyDescent="0.25">
      <c r="A148" s="100">
        <v>110</v>
      </c>
      <c r="B148" s="996"/>
      <c r="C148" s="749"/>
      <c r="D148" s="983"/>
      <c r="E148" s="975"/>
      <c r="F148" s="980"/>
      <c r="G148" s="981"/>
      <c r="H148" s="980"/>
      <c r="I148" s="105">
        <f t="shared" si="47"/>
        <v>0</v>
      </c>
      <c r="J148" s="874"/>
      <c r="K148" s="709"/>
      <c r="L148" s="878"/>
      <c r="M148" s="709"/>
      <c r="N148" s="882"/>
      <c r="O148" s="717"/>
      <c r="P148" s="712"/>
      <c r="Q148" s="1001"/>
      <c r="R148" s="1005"/>
      <c r="S148" s="65"/>
      <c r="T148" s="170"/>
    </row>
    <row r="149" spans="1:20" s="152" customFormat="1" ht="24" customHeight="1" x14ac:dyDescent="0.25">
      <c r="A149" s="100">
        <v>111</v>
      </c>
      <c r="B149" s="996"/>
      <c r="C149" s="749"/>
      <c r="D149" s="983"/>
      <c r="E149" s="975"/>
      <c r="F149" s="980"/>
      <c r="G149" s="981"/>
      <c r="H149" s="980"/>
      <c r="I149" s="105">
        <f t="shared" si="47"/>
        <v>0</v>
      </c>
      <c r="J149" s="1007"/>
      <c r="K149" s="709"/>
      <c r="L149" s="878"/>
      <c r="M149" s="709"/>
      <c r="N149" s="878"/>
      <c r="O149" s="717"/>
      <c r="P149" s="713"/>
      <c r="Q149" s="512"/>
      <c r="R149" s="715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>
        <v>112</v>
      </c>
      <c r="B150" s="996"/>
      <c r="C150" s="749"/>
      <c r="D150" s="973"/>
      <c r="E150" s="975"/>
      <c r="F150" s="980"/>
      <c r="G150" s="981"/>
      <c r="H150" s="980"/>
      <c r="I150" s="105">
        <f t="shared" si="47"/>
        <v>0</v>
      </c>
      <c r="J150" s="1008"/>
      <c r="K150" s="709"/>
      <c r="L150" s="878"/>
      <c r="M150" s="709"/>
      <c r="N150" s="878"/>
      <c r="O150" s="717"/>
      <c r="P150" s="713"/>
      <c r="Q150" s="512"/>
      <c r="R150" s="715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>
        <v>113</v>
      </c>
      <c r="B151" s="996"/>
      <c r="C151" s="749"/>
      <c r="D151" s="973"/>
      <c r="E151" s="984"/>
      <c r="F151" s="980"/>
      <c r="G151" s="981"/>
      <c r="H151" s="980"/>
      <c r="I151" s="105">
        <f t="shared" si="47"/>
        <v>0</v>
      </c>
      <c r="J151" s="1008"/>
      <c r="K151" s="709"/>
      <c r="L151" s="878"/>
      <c r="M151" s="709"/>
      <c r="N151" s="878"/>
      <c r="O151" s="1012"/>
      <c r="P151" s="713"/>
      <c r="Q151" s="1001"/>
      <c r="R151" s="1005"/>
      <c r="S151" s="65">
        <f t="shared" si="45"/>
        <v>0</v>
      </c>
      <c r="T151" s="170" t="e">
        <f t="shared" si="46"/>
        <v>#DIV/0!</v>
      </c>
    </row>
    <row r="152" spans="1:20" s="152" customFormat="1" ht="22.5" x14ac:dyDescent="0.3">
      <c r="A152" s="100">
        <v>114</v>
      </c>
      <c r="B152" s="996"/>
      <c r="C152" s="749"/>
      <c r="D152" s="973"/>
      <c r="E152" s="984"/>
      <c r="F152" s="980"/>
      <c r="G152" s="981"/>
      <c r="H152" s="980"/>
      <c r="I152" s="105">
        <f t="shared" si="47"/>
        <v>0</v>
      </c>
      <c r="J152" s="1008"/>
      <c r="K152" s="709"/>
      <c r="L152" s="878"/>
      <c r="M152" s="709"/>
      <c r="N152" s="878"/>
      <c r="O152" s="1012"/>
      <c r="P152" s="713"/>
      <c r="Q152" s="1001"/>
      <c r="R152" s="1005"/>
      <c r="S152" s="65">
        <f t="shared" si="45"/>
        <v>0</v>
      </c>
      <c r="T152" s="170" t="e">
        <f t="shared" si="46"/>
        <v>#DIV/0!</v>
      </c>
    </row>
    <row r="153" spans="1:20" s="152" customFormat="1" ht="22.5" x14ac:dyDescent="0.3">
      <c r="A153" s="100">
        <v>115</v>
      </c>
      <c r="B153" s="749"/>
      <c r="C153" s="749"/>
      <c r="D153" s="973"/>
      <c r="E153" s="984"/>
      <c r="F153" s="980"/>
      <c r="G153" s="981"/>
      <c r="H153" s="980"/>
      <c r="I153" s="105">
        <f t="shared" si="47"/>
        <v>0</v>
      </c>
      <c r="J153" s="1008"/>
      <c r="K153" s="709"/>
      <c r="L153" s="878"/>
      <c r="M153" s="709"/>
      <c r="N153" s="878"/>
      <c r="O153" s="1012"/>
      <c r="P153" s="713"/>
      <c r="Q153" s="512"/>
      <c r="R153" s="71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749"/>
      <c r="C154" s="749"/>
      <c r="D154" s="983"/>
      <c r="E154" s="975"/>
      <c r="F154" s="980"/>
      <c r="G154" s="981"/>
      <c r="H154" s="980"/>
      <c r="I154" s="105">
        <f t="shared" ref="I154" si="48">H154-F154</f>
        <v>0</v>
      </c>
      <c r="J154" s="874"/>
      <c r="K154" s="709"/>
      <c r="L154" s="878"/>
      <c r="M154" s="709"/>
      <c r="N154" s="882"/>
      <c r="O154" s="717"/>
      <c r="P154" s="712"/>
      <c r="Q154" s="512"/>
      <c r="R154" s="71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750"/>
      <c r="C155" s="749"/>
      <c r="D155" s="370"/>
      <c r="E155" s="548"/>
      <c r="F155" s="829"/>
      <c r="G155" s="560"/>
      <c r="H155" s="829"/>
      <c r="I155" s="403">
        <f t="shared" si="47"/>
        <v>0</v>
      </c>
      <c r="J155" s="1007"/>
      <c r="K155" s="709"/>
      <c r="L155" s="878"/>
      <c r="M155" s="709"/>
      <c r="N155" s="878"/>
      <c r="O155" s="716"/>
      <c r="P155" s="713"/>
      <c r="Q155" s="512"/>
      <c r="R155" s="71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749"/>
      <c r="C156" s="749"/>
      <c r="D156" s="370"/>
      <c r="E156" s="548"/>
      <c r="F156" s="829"/>
      <c r="G156" s="560"/>
      <c r="H156" s="829"/>
      <c r="I156" s="105">
        <f t="shared" si="47"/>
        <v>0</v>
      </c>
      <c r="J156" s="1007"/>
      <c r="K156" s="709"/>
      <c r="L156" s="878"/>
      <c r="M156" s="709"/>
      <c r="N156" s="878"/>
      <c r="O156" s="717"/>
      <c r="P156" s="713"/>
      <c r="Q156" s="512"/>
      <c r="R156" s="71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749"/>
      <c r="C157" s="749"/>
      <c r="D157" s="370"/>
      <c r="E157" s="548"/>
      <c r="F157" s="545"/>
      <c r="G157" s="560"/>
      <c r="H157" s="829"/>
      <c r="I157" s="105">
        <f t="shared" si="47"/>
        <v>0</v>
      </c>
      <c r="J157" s="1007"/>
      <c r="K157" s="709"/>
      <c r="L157" s="878"/>
      <c r="M157" s="709"/>
      <c r="N157" s="878"/>
      <c r="O157" s="717"/>
      <c r="P157" s="713"/>
      <c r="Q157" s="512"/>
      <c r="R157" s="71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749"/>
      <c r="C158" s="749"/>
      <c r="D158" s="370"/>
      <c r="E158" s="548"/>
      <c r="F158" s="545"/>
      <c r="G158" s="560"/>
      <c r="H158" s="829"/>
      <c r="I158" s="105">
        <f t="shared" si="47"/>
        <v>0</v>
      </c>
      <c r="J158" s="1007"/>
      <c r="K158" s="709"/>
      <c r="L158" s="878"/>
      <c r="M158" s="709"/>
      <c r="N158" s="878"/>
      <c r="O158" s="717"/>
      <c r="P158" s="1009"/>
      <c r="Q158" s="515"/>
      <c r="R158" s="718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749"/>
      <c r="C159" s="749"/>
      <c r="D159" s="370"/>
      <c r="E159" s="548"/>
      <c r="F159" s="545"/>
      <c r="G159" s="560"/>
      <c r="H159" s="545"/>
      <c r="I159" s="105">
        <f t="shared" si="47"/>
        <v>0</v>
      </c>
      <c r="J159" s="1007"/>
      <c r="K159" s="709"/>
      <c r="L159" s="878"/>
      <c r="M159" s="709"/>
      <c r="N159" s="878"/>
      <c r="O159" s="717"/>
      <c r="P159" s="1009"/>
      <c r="Q159" s="515"/>
      <c r="R159" s="710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749"/>
      <c r="C160" s="749"/>
      <c r="D160" s="370"/>
      <c r="E160" s="548"/>
      <c r="F160" s="545"/>
      <c r="G160" s="560"/>
      <c r="H160" s="545"/>
      <c r="I160" s="105">
        <f t="shared" si="47"/>
        <v>0</v>
      </c>
      <c r="J160" s="1007"/>
      <c r="K160" s="709"/>
      <c r="L160" s="878"/>
      <c r="M160" s="709"/>
      <c r="N160" s="878"/>
      <c r="O160" s="717"/>
      <c r="P160" s="1010"/>
      <c r="Q160" s="515"/>
      <c r="R160" s="710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751"/>
      <c r="C161" s="749"/>
      <c r="D161" s="370"/>
      <c r="E161" s="548"/>
      <c r="F161" s="545"/>
      <c r="G161" s="560"/>
      <c r="H161" s="545"/>
      <c r="I161" s="105">
        <f t="shared" si="47"/>
        <v>0</v>
      </c>
      <c r="J161" s="1007"/>
      <c r="K161" s="709"/>
      <c r="L161" s="878"/>
      <c r="M161" s="709"/>
      <c r="N161" s="878"/>
      <c r="O161" s="716"/>
      <c r="P161" s="1010"/>
      <c r="Q161" s="515"/>
      <c r="R161" s="1011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68"/>
      <c r="C162" s="561"/>
      <c r="D162" s="370"/>
      <c r="E162" s="546"/>
      <c r="F162" s="545"/>
      <c r="G162" s="560"/>
      <c r="H162" s="545"/>
      <c r="I162" s="105">
        <f t="shared" si="47"/>
        <v>0</v>
      </c>
      <c r="J162" s="1007"/>
      <c r="K162" s="709"/>
      <c r="L162" s="878"/>
      <c r="M162" s="709"/>
      <c r="N162" s="878"/>
      <c r="O162" s="721"/>
      <c r="P162" s="1010"/>
      <c r="Q162" s="515"/>
      <c r="R162" s="710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0"/>
      <c r="C163" s="370"/>
      <c r="D163" s="370"/>
      <c r="E163" s="546"/>
      <c r="F163" s="545"/>
      <c r="G163" s="560"/>
      <c r="H163" s="545"/>
      <c r="I163" s="105">
        <f t="shared" si="47"/>
        <v>0</v>
      </c>
      <c r="J163" s="1007"/>
      <c r="K163" s="709"/>
      <c r="L163" s="878"/>
      <c r="M163" s="709"/>
      <c r="N163" s="878"/>
      <c r="O163" s="716"/>
      <c r="P163" s="1009"/>
      <c r="Q163" s="515"/>
      <c r="R163" s="710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0"/>
      <c r="C164" s="370"/>
      <c r="D164" s="370"/>
      <c r="E164" s="546"/>
      <c r="F164" s="545"/>
      <c r="G164" s="560"/>
      <c r="H164" s="545"/>
      <c r="I164" s="105">
        <f t="shared" si="47"/>
        <v>0</v>
      </c>
      <c r="J164" s="1007"/>
      <c r="K164" s="709"/>
      <c r="L164" s="878"/>
      <c r="M164" s="709"/>
      <c r="N164" s="878"/>
      <c r="O164" s="1012"/>
      <c r="P164" s="1009"/>
      <c r="Q164" s="515"/>
      <c r="R164" s="710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590"/>
      <c r="C165" s="370"/>
      <c r="D165" s="370"/>
      <c r="E165" s="546"/>
      <c r="F165" s="545"/>
      <c r="G165" s="560"/>
      <c r="H165" s="545"/>
      <c r="I165" s="105">
        <f t="shared" si="47"/>
        <v>0</v>
      </c>
      <c r="J165" s="1007"/>
      <c r="K165" s="709"/>
      <c r="L165" s="878"/>
      <c r="M165" s="709"/>
      <c r="N165" s="1013"/>
      <c r="O165" s="1012"/>
      <c r="P165" s="1009"/>
      <c r="Q165" s="515"/>
      <c r="R165" s="710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60"/>
      <c r="C166" s="370"/>
      <c r="D166" s="370"/>
      <c r="E166" s="546"/>
      <c r="F166" s="545"/>
      <c r="G166" s="560"/>
      <c r="H166" s="545"/>
      <c r="I166" s="105">
        <f t="shared" si="47"/>
        <v>0</v>
      </c>
      <c r="J166" s="988"/>
      <c r="K166" s="709"/>
      <c r="L166" s="878"/>
      <c r="M166" s="709"/>
      <c r="N166" s="1014"/>
      <c r="O166" s="1012"/>
      <c r="P166" s="1009"/>
      <c r="Q166" s="515"/>
      <c r="R166" s="1015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47"/>
        <v>0</v>
      </c>
      <c r="J167" s="988"/>
      <c r="K167" s="709"/>
      <c r="L167" s="878"/>
      <c r="M167" s="709"/>
      <c r="N167" s="1016"/>
      <c r="O167" s="1012"/>
      <c r="P167" s="1010"/>
      <c r="Q167" s="515"/>
      <c r="R167" s="1015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47"/>
        <v>0</v>
      </c>
      <c r="J168" s="688"/>
      <c r="K168" s="709"/>
      <c r="L168" s="878"/>
      <c r="M168" s="709"/>
      <c r="N168" s="883"/>
      <c r="O168" s="1012"/>
      <c r="P168" s="1009"/>
      <c r="Q168" s="515"/>
      <c r="R168" s="1015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0"/>
      <c r="C169" s="370"/>
      <c r="D169" s="370"/>
      <c r="E169" s="546"/>
      <c r="F169" s="545"/>
      <c r="G169" s="560"/>
      <c r="H169" s="545"/>
      <c r="I169" s="105">
        <f t="shared" si="47"/>
        <v>0</v>
      </c>
      <c r="J169" s="688"/>
      <c r="K169" s="709"/>
      <c r="L169" s="878"/>
      <c r="M169" s="709"/>
      <c r="N169" s="883"/>
      <c r="O169" s="1012"/>
      <c r="P169" s="1009"/>
      <c r="Q169" s="515"/>
      <c r="R169" s="1015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0"/>
      <c r="C170" s="370"/>
      <c r="D170" s="370"/>
      <c r="E170" s="546"/>
      <c r="F170" s="545"/>
      <c r="G170" s="560"/>
      <c r="H170" s="545"/>
      <c r="I170" s="105">
        <f t="shared" si="47"/>
        <v>0</v>
      </c>
      <c r="J170" s="688"/>
      <c r="K170" s="709"/>
      <c r="L170" s="878"/>
      <c r="M170" s="709"/>
      <c r="N170" s="883"/>
      <c r="O170" s="1012"/>
      <c r="P170" s="1009"/>
      <c r="Q170" s="515"/>
      <c r="R170" s="1015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2"/>
      <c r="C171" s="73"/>
      <c r="D171" s="156"/>
      <c r="E171" s="149"/>
      <c r="F171" s="105"/>
      <c r="G171" s="100"/>
      <c r="H171" s="366"/>
      <c r="I171" s="105">
        <f t="shared" si="47"/>
        <v>0</v>
      </c>
      <c r="J171" s="177"/>
      <c r="K171" s="222"/>
      <c r="L171" s="613"/>
      <c r="M171" s="221"/>
      <c r="N171" s="843"/>
      <c r="O171" s="384"/>
      <c r="P171" s="220"/>
      <c r="Q171" s="516"/>
      <c r="R171" s="62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6"/>
      <c r="I172" s="105">
        <f t="shared" si="47"/>
        <v>0</v>
      </c>
      <c r="J172" s="177"/>
      <c r="K172" s="222"/>
      <c r="L172" s="613"/>
      <c r="M172" s="221"/>
      <c r="N172" s="843"/>
      <c r="O172" s="384"/>
      <c r="P172" s="220"/>
      <c r="Q172" s="516"/>
      <c r="R172" s="62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6"/>
      <c r="I173" s="105">
        <f t="shared" si="47"/>
        <v>0</v>
      </c>
      <c r="J173" s="177"/>
      <c r="K173" s="222"/>
      <c r="L173" s="613"/>
      <c r="M173" s="221"/>
      <c r="N173" s="843"/>
      <c r="O173" s="384"/>
      <c r="P173" s="220"/>
      <c r="Q173" s="516"/>
      <c r="R173" s="62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6"/>
      <c r="I174" s="105">
        <f t="shared" si="47"/>
        <v>0</v>
      </c>
      <c r="J174" s="177"/>
      <c r="K174" s="222"/>
      <c r="L174" s="613"/>
      <c r="M174" s="221"/>
      <c r="N174" s="843"/>
      <c r="O174" s="384"/>
      <c r="P174" s="220"/>
      <c r="Q174" s="516"/>
      <c r="R174" s="62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6"/>
      <c r="I175" s="105">
        <f t="shared" si="47"/>
        <v>0</v>
      </c>
      <c r="J175" s="177"/>
      <c r="K175" s="222"/>
      <c r="L175" s="613"/>
      <c r="M175" s="221"/>
      <c r="N175" s="843"/>
      <c r="O175" s="384"/>
      <c r="P175" s="220"/>
      <c r="Q175" s="516"/>
      <c r="R175" s="62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47"/>
        <v>0</v>
      </c>
      <c r="J176" s="177"/>
      <c r="K176" s="222"/>
      <c r="L176" s="613"/>
      <c r="M176" s="221"/>
      <c r="N176" s="843"/>
      <c r="O176" s="384"/>
      <c r="P176" s="220"/>
      <c r="Q176" s="516"/>
      <c r="R176" s="621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47"/>
        <v>0</v>
      </c>
      <c r="J177" s="177"/>
      <c r="K177" s="222"/>
      <c r="L177" s="613"/>
      <c r="M177" s="221"/>
      <c r="N177" s="843"/>
      <c r="O177" s="384"/>
      <c r="P177" s="220"/>
      <c r="Q177" s="516"/>
      <c r="R177" s="621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47"/>
        <v>0</v>
      </c>
      <c r="J178" s="177"/>
      <c r="K178" s="222"/>
      <c r="L178" s="613"/>
      <c r="M178" s="221"/>
      <c r="N178" s="844"/>
      <c r="O178" s="384"/>
      <c r="P178" s="220"/>
      <c r="Q178" s="517"/>
      <c r="R178" s="622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47"/>
        <v>0</v>
      </c>
      <c r="J179" s="177"/>
      <c r="K179" s="222"/>
      <c r="L179" s="613"/>
      <c r="M179" s="221"/>
      <c r="N179" s="844"/>
      <c r="O179" s="384"/>
      <c r="P179" s="220"/>
      <c r="Q179" s="517"/>
      <c r="R179" s="622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47"/>
        <v>0</v>
      </c>
      <c r="J180" s="177"/>
      <c r="K180" s="222"/>
      <c r="L180" s="613"/>
      <c r="M180" s="221"/>
      <c r="N180" s="844"/>
      <c r="O180" s="384"/>
      <c r="P180" s="220"/>
      <c r="Q180" s="517"/>
      <c r="R180" s="622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38"/>
      <c r="G181" s="100"/>
      <c r="H181" s="366"/>
      <c r="I181" s="105">
        <f t="shared" si="47"/>
        <v>0</v>
      </c>
      <c r="J181" s="177"/>
      <c r="K181" s="108"/>
      <c r="L181" s="613"/>
      <c r="M181" s="71"/>
      <c r="N181" s="844"/>
      <c r="O181" s="127"/>
      <c r="P181" s="116"/>
      <c r="Q181" s="518"/>
      <c r="R181" s="623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38"/>
      <c r="G182" s="100"/>
      <c r="H182" s="366"/>
      <c r="I182" s="105">
        <f t="shared" si="47"/>
        <v>0</v>
      </c>
      <c r="J182" s="177"/>
      <c r="K182" s="108"/>
      <c r="L182" s="613"/>
      <c r="M182" s="71"/>
      <c r="N182" s="844"/>
      <c r="O182" s="127"/>
      <c r="P182" s="116"/>
      <c r="Q182" s="519"/>
      <c r="R182" s="624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38"/>
      <c r="G183" s="100"/>
      <c r="H183" s="366"/>
      <c r="I183" s="105">
        <f t="shared" si="47"/>
        <v>0</v>
      </c>
      <c r="J183" s="177"/>
      <c r="K183" s="108"/>
      <c r="L183" s="613"/>
      <c r="M183" s="71"/>
      <c r="N183" s="844"/>
      <c r="O183" s="127"/>
      <c r="P183" s="116"/>
      <c r="Q183" s="519"/>
      <c r="R183" s="624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38"/>
      <c r="G184" s="100"/>
      <c r="H184" s="366"/>
      <c r="I184" s="105">
        <f t="shared" si="47"/>
        <v>0</v>
      </c>
      <c r="J184" s="177"/>
      <c r="K184" s="108"/>
      <c r="L184" s="613"/>
      <c r="M184" s="71"/>
      <c r="N184" s="844"/>
      <c r="O184" s="127"/>
      <c r="P184" s="116"/>
      <c r="Q184" s="519"/>
      <c r="R184" s="625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38"/>
      <c r="G185" s="100"/>
      <c r="H185" s="366"/>
      <c r="I185" s="105">
        <f t="shared" si="47"/>
        <v>0</v>
      </c>
      <c r="J185" s="177"/>
      <c r="K185" s="108"/>
      <c r="L185" s="613"/>
      <c r="M185" s="71"/>
      <c r="N185" s="844"/>
      <c r="O185" s="127"/>
      <c r="P185" s="116"/>
      <c r="Q185" s="519"/>
      <c r="R185" s="625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38"/>
      <c r="G186" s="100"/>
      <c r="H186" s="366"/>
      <c r="I186" s="105">
        <f t="shared" si="47"/>
        <v>0</v>
      </c>
      <c r="J186" s="177"/>
      <c r="K186" s="108"/>
      <c r="L186" s="613"/>
      <c r="M186" s="71"/>
      <c r="N186" s="844"/>
      <c r="O186" s="127"/>
      <c r="P186" s="116"/>
      <c r="Q186" s="388"/>
      <c r="R186" s="626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38"/>
      <c r="G187" s="100"/>
      <c r="H187" s="366"/>
      <c r="I187" s="105">
        <f t="shared" si="47"/>
        <v>0</v>
      </c>
      <c r="J187" s="177"/>
      <c r="K187" s="108"/>
      <c r="L187" s="613"/>
      <c r="M187" s="71"/>
      <c r="N187" s="844"/>
      <c r="O187" s="127"/>
      <c r="P187" s="116"/>
      <c r="Q187" s="388"/>
      <c r="R187" s="626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38"/>
      <c r="G188" s="100"/>
      <c r="H188" s="366"/>
      <c r="I188" s="105">
        <f t="shared" si="47"/>
        <v>0</v>
      </c>
      <c r="J188" s="177"/>
      <c r="K188" s="108"/>
      <c r="L188" s="613"/>
      <c r="M188" s="71"/>
      <c r="N188" s="844"/>
      <c r="O188" s="127"/>
      <c r="P188" s="116"/>
      <c r="Q188" s="388"/>
      <c r="R188" s="626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38"/>
      <c r="G189" s="100"/>
      <c r="H189" s="366"/>
      <c r="I189" s="105">
        <f t="shared" si="47"/>
        <v>0</v>
      </c>
      <c r="J189" s="177"/>
      <c r="K189" s="108"/>
      <c r="L189" s="613"/>
      <c r="M189" s="71"/>
      <c r="N189" s="844"/>
      <c r="O189" s="127"/>
      <c r="P189" s="116"/>
      <c r="Q189" s="388"/>
      <c r="R189" s="626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38"/>
      <c r="G190" s="100"/>
      <c r="H190" s="366"/>
      <c r="I190" s="105">
        <f t="shared" si="47"/>
        <v>0</v>
      </c>
      <c r="J190" s="177"/>
      <c r="K190" s="108"/>
      <c r="L190" s="613"/>
      <c r="M190" s="71"/>
      <c r="N190" s="844"/>
      <c r="O190" s="127"/>
      <c r="P190" s="116"/>
      <c r="Q190" s="388"/>
      <c r="R190" s="626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38"/>
      <c r="G191" s="100"/>
      <c r="H191" s="366"/>
      <c r="I191" s="105">
        <f t="shared" si="47"/>
        <v>0</v>
      </c>
      <c r="J191" s="177"/>
      <c r="K191" s="108"/>
      <c r="L191" s="613"/>
      <c r="M191" s="71"/>
      <c r="N191" s="844"/>
      <c r="O191" s="127"/>
      <c r="P191" s="116"/>
      <c r="Q191" s="520"/>
      <c r="R191" s="623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38"/>
      <c r="G192" s="100"/>
      <c r="H192" s="366"/>
      <c r="I192" s="105">
        <f t="shared" si="47"/>
        <v>0</v>
      </c>
      <c r="J192" s="177"/>
      <c r="K192" s="108"/>
      <c r="L192" s="613"/>
      <c r="M192" s="71"/>
      <c r="N192" s="844"/>
      <c r="O192" s="127"/>
      <c r="P192" s="116"/>
      <c r="Q192" s="520"/>
      <c r="R192" s="627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45"/>
      <c r="F193" s="438"/>
      <c r="G193" s="100"/>
      <c r="H193" s="366"/>
      <c r="I193" s="105">
        <f t="shared" si="47"/>
        <v>0</v>
      </c>
      <c r="J193" s="129"/>
      <c r="K193" s="162"/>
      <c r="L193" s="614"/>
      <c r="M193" s="71"/>
      <c r="N193" s="845"/>
      <c r="O193" s="127"/>
      <c r="P193" s="95"/>
      <c r="Q193" s="388"/>
      <c r="R193" s="628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42" t="s">
        <v>31</v>
      </c>
      <c r="G194" s="72">
        <f>SUM(G5:G193)</f>
        <v>486</v>
      </c>
      <c r="H194" s="367">
        <f>SUM(H3:H193)</f>
        <v>115626.04000000001</v>
      </c>
      <c r="I194" s="460">
        <f>PIERNA!I37</f>
        <v>0</v>
      </c>
      <c r="J194" s="46"/>
      <c r="K194" s="164">
        <f>SUM(K5:K193)</f>
        <v>0</v>
      </c>
      <c r="L194" s="615"/>
      <c r="M194" s="164">
        <f>SUM(M5:M193)</f>
        <v>0</v>
      </c>
      <c r="N194" s="846"/>
      <c r="O194" s="385"/>
      <c r="P194" s="117"/>
      <c r="Q194" s="521">
        <f>SUM(Q5:Q193)</f>
        <v>726576.92299999995</v>
      </c>
      <c r="R194" s="629"/>
      <c r="S194" s="167">
        <f>Q194+M194+K194</f>
        <v>726576.92299999995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16"/>
      <c r="N195" s="847"/>
      <c r="O195" s="161"/>
      <c r="P195" s="95"/>
      <c r="Q195" s="388"/>
      <c r="R195" s="472" t="s">
        <v>42</v>
      </c>
    </row>
  </sheetData>
  <sortState ref="A101:AC105">
    <sortCondition ref="E99:E100"/>
  </sortState>
  <mergeCells count="4">
    <mergeCell ref="Q1:Q2"/>
    <mergeCell ref="K1:K2"/>
    <mergeCell ref="M1:M2"/>
    <mergeCell ref="B99:B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30" t="s">
        <v>52</v>
      </c>
      <c r="B5" s="1131" t="s">
        <v>165</v>
      </c>
      <c r="C5" s="227"/>
      <c r="D5" s="134"/>
      <c r="E5" s="78"/>
      <c r="F5" s="62"/>
      <c r="G5" s="5"/>
    </row>
    <row r="6" spans="1:9" x14ac:dyDescent="0.25">
      <c r="A6" s="1130"/>
      <c r="B6" s="1131"/>
      <c r="C6" s="386"/>
      <c r="D6" s="134"/>
      <c r="E6" s="207"/>
      <c r="F6" s="62"/>
      <c r="G6" s="47"/>
      <c r="H6" s="7">
        <f>E6-G6+E7+E5-G5</f>
        <v>0</v>
      </c>
    </row>
    <row r="7" spans="1:9" ht="15.75" thickBot="1" x14ac:dyDescent="0.3">
      <c r="A7" s="1130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5">
        <f>F4+F5+F6+F7-C9</f>
        <v>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3"/>
      <c r="B10" s="946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946">
        <f t="shared" ref="B11:B33" si="1">B10-C11</f>
        <v>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0</v>
      </c>
    </row>
    <row r="12" spans="1:9" x14ac:dyDescent="0.25">
      <c r="A12" s="181"/>
      <c r="B12" s="946">
        <f t="shared" si="1"/>
        <v>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946">
        <f t="shared" si="1"/>
        <v>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0</v>
      </c>
    </row>
    <row r="14" spans="1:9" x14ac:dyDescent="0.25">
      <c r="A14" s="73"/>
      <c r="B14" s="946">
        <f t="shared" si="1"/>
        <v>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0</v>
      </c>
    </row>
    <row r="15" spans="1:9" x14ac:dyDescent="0.25">
      <c r="A15" s="73"/>
      <c r="B15" s="946">
        <f t="shared" si="1"/>
        <v>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0</v>
      </c>
    </row>
    <row r="16" spans="1:9" x14ac:dyDescent="0.25">
      <c r="B16" s="946">
        <f t="shared" si="1"/>
        <v>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0</v>
      </c>
    </row>
    <row r="17" spans="1:9" x14ac:dyDescent="0.25">
      <c r="B17" s="946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0</v>
      </c>
    </row>
    <row r="18" spans="1:9" x14ac:dyDescent="0.25">
      <c r="B18" s="946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0</v>
      </c>
    </row>
    <row r="19" spans="1:9" x14ac:dyDescent="0.25">
      <c r="B19" s="946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0</v>
      </c>
    </row>
    <row r="20" spans="1:9" x14ac:dyDescent="0.25">
      <c r="B20" s="946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0</v>
      </c>
    </row>
    <row r="21" spans="1:9" x14ac:dyDescent="0.25">
      <c r="A21" s="122"/>
      <c r="B21" s="946">
        <f t="shared" si="1"/>
        <v>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0</v>
      </c>
    </row>
    <row r="22" spans="1:9" x14ac:dyDescent="0.25">
      <c r="A22" s="122"/>
      <c r="B22" s="946">
        <f t="shared" si="1"/>
        <v>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0</v>
      </c>
    </row>
    <row r="23" spans="1:9" x14ac:dyDescent="0.25">
      <c r="A23" s="123"/>
      <c r="B23" s="946">
        <f t="shared" si="1"/>
        <v>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0</v>
      </c>
    </row>
    <row r="24" spans="1:9" x14ac:dyDescent="0.25">
      <c r="A24" s="122"/>
      <c r="B24" s="946">
        <f t="shared" si="1"/>
        <v>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0</v>
      </c>
    </row>
    <row r="25" spans="1:9" x14ac:dyDescent="0.25">
      <c r="A25" s="122"/>
      <c r="B25" s="946">
        <f t="shared" si="1"/>
        <v>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0</v>
      </c>
    </row>
    <row r="26" spans="1:9" x14ac:dyDescent="0.25">
      <c r="A26" s="122"/>
      <c r="B26" s="946">
        <f t="shared" si="1"/>
        <v>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0</v>
      </c>
    </row>
    <row r="27" spans="1:9" x14ac:dyDescent="0.25">
      <c r="A27" s="122"/>
      <c r="B27" s="946">
        <f t="shared" si="1"/>
        <v>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0</v>
      </c>
    </row>
    <row r="28" spans="1:9" x14ac:dyDescent="0.25">
      <c r="A28" s="122"/>
      <c r="B28" s="946">
        <f t="shared" si="1"/>
        <v>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0</v>
      </c>
    </row>
    <row r="29" spans="1:9" x14ac:dyDescent="0.25">
      <c r="A29" s="122"/>
      <c r="B29" s="946">
        <f t="shared" si="1"/>
        <v>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0</v>
      </c>
    </row>
    <row r="30" spans="1:9" x14ac:dyDescent="0.25">
      <c r="A30" s="122"/>
      <c r="B30" s="946">
        <f t="shared" si="1"/>
        <v>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0</v>
      </c>
    </row>
    <row r="31" spans="1:9" x14ac:dyDescent="0.25">
      <c r="A31" s="122"/>
      <c r="B31" s="946">
        <f t="shared" si="1"/>
        <v>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0</v>
      </c>
    </row>
    <row r="32" spans="1:9" x14ac:dyDescent="0.25">
      <c r="A32" s="122"/>
      <c r="B32" s="946">
        <f t="shared" si="1"/>
        <v>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0</v>
      </c>
    </row>
    <row r="33" spans="1:9" x14ac:dyDescent="0.25">
      <c r="A33" s="122"/>
      <c r="B33" s="946">
        <f t="shared" si="1"/>
        <v>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0</v>
      </c>
    </row>
    <row r="34" spans="1:9" ht="15.75" thickBot="1" x14ac:dyDescent="0.3">
      <c r="A34" s="122"/>
      <c r="B34" s="947"/>
      <c r="C34" s="52"/>
      <c r="D34" s="107"/>
      <c r="E34" s="1032"/>
      <c r="F34" s="1033"/>
      <c r="G34" s="1034"/>
      <c r="H34" s="693"/>
      <c r="I34" s="1035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22" t="s">
        <v>111</v>
      </c>
      <c r="B1" s="1122"/>
      <c r="C1" s="1122"/>
      <c r="D1" s="1122"/>
      <c r="E1" s="1122"/>
      <c r="F1" s="1122"/>
      <c r="G1" s="1122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30"/>
      <c r="B5" s="1132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30"/>
      <c r="B6" s="1132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18" t="s">
        <v>309</v>
      </c>
      <c r="B1" s="1118"/>
      <c r="C1" s="1118"/>
      <c r="D1" s="1118"/>
      <c r="E1" s="1118"/>
      <c r="F1" s="1118"/>
      <c r="G1" s="1118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133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126" t="s">
        <v>52</v>
      </c>
      <c r="B5" s="1134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6"/>
      <c r="B6" s="1134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6">
        <v>44905</v>
      </c>
      <c r="F16" s="892">
        <f t="shared" si="0"/>
        <v>235.66</v>
      </c>
      <c r="G16" s="893" t="s">
        <v>187</v>
      </c>
      <c r="H16" s="894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6">
        <v>44910</v>
      </c>
      <c r="F17" s="892">
        <f t="shared" si="0"/>
        <v>120.08</v>
      </c>
      <c r="G17" s="893" t="s">
        <v>204</v>
      </c>
      <c r="H17" s="894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28"/>
      <c r="F18" s="1027">
        <f t="shared" si="0"/>
        <v>0</v>
      </c>
      <c r="G18" s="1029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28"/>
      <c r="F19" s="1027">
        <f t="shared" si="0"/>
        <v>0</v>
      </c>
      <c r="G19" s="1029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28"/>
      <c r="F20" s="1027">
        <f t="shared" si="0"/>
        <v>0</v>
      </c>
      <c r="G20" s="1029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28"/>
      <c r="F21" s="1027">
        <f t="shared" si="0"/>
        <v>0</v>
      </c>
      <c r="G21" s="1029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28"/>
      <c r="F22" s="1027">
        <f t="shared" si="0"/>
        <v>0</v>
      </c>
      <c r="G22" s="1029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28"/>
      <c r="F23" s="1027">
        <f t="shared" si="0"/>
        <v>0</v>
      </c>
      <c r="G23" s="1029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28"/>
      <c r="F24" s="1027">
        <f t="shared" si="0"/>
        <v>0</v>
      </c>
      <c r="G24" s="1029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28"/>
      <c r="F25" s="1027">
        <f t="shared" si="0"/>
        <v>0</v>
      </c>
      <c r="G25" s="1029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28"/>
      <c r="F26" s="1027">
        <f t="shared" si="0"/>
        <v>0</v>
      </c>
      <c r="G26" s="1029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28"/>
      <c r="F27" s="1027">
        <v>0</v>
      </c>
      <c r="G27" s="1029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26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26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26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26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26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6"/>
      <c r="B5" s="1135"/>
      <c r="C5" s="231"/>
      <c r="D5" s="134"/>
      <c r="E5" s="78"/>
      <c r="F5" s="62"/>
      <c r="G5" s="5"/>
      <c r="H5" t="s">
        <v>41</v>
      </c>
    </row>
    <row r="6" spans="1:9" ht="15.75" x14ac:dyDescent="0.25">
      <c r="A6" s="1126"/>
      <c r="B6" s="1135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18" t="s">
        <v>306</v>
      </c>
      <c r="B1" s="1118"/>
      <c r="C1" s="1118"/>
      <c r="D1" s="1118"/>
      <c r="E1" s="1118"/>
      <c r="F1" s="1118"/>
      <c r="G1" s="1118"/>
      <c r="H1" s="11">
        <v>1</v>
      </c>
      <c r="K1" s="1122" t="s">
        <v>328</v>
      </c>
      <c r="L1" s="1122"/>
      <c r="M1" s="1122"/>
      <c r="N1" s="1122"/>
      <c r="O1" s="1122"/>
      <c r="P1" s="1122"/>
      <c r="Q1" s="112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130" t="s">
        <v>79</v>
      </c>
      <c r="B5" s="1135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130" t="s">
        <v>79</v>
      </c>
      <c r="L5" s="1135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30"/>
      <c r="B6" s="1136"/>
      <c r="C6" s="156"/>
      <c r="D6" s="149"/>
      <c r="E6" s="132"/>
      <c r="F6" s="73"/>
      <c r="K6" s="1130"/>
      <c r="L6" s="1136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8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7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6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8"/>
      <c r="D11" s="1027"/>
      <c r="E11" s="1036"/>
      <c r="F11" s="1037">
        <f t="shared" si="2"/>
        <v>0</v>
      </c>
      <c r="G11" s="1029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8"/>
      <c r="N11" s="69">
        <v>0</v>
      </c>
      <c r="O11" s="1036"/>
      <c r="P11" s="1037">
        <f t="shared" si="1"/>
        <v>0</v>
      </c>
      <c r="Q11" s="1029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27"/>
      <c r="E12" s="1036"/>
      <c r="F12" s="1037">
        <f t="shared" si="2"/>
        <v>0</v>
      </c>
      <c r="G12" s="1029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36"/>
      <c r="P12" s="1037">
        <f t="shared" si="1"/>
        <v>0</v>
      </c>
      <c r="Q12" s="1029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27"/>
      <c r="E13" s="1036"/>
      <c r="F13" s="1037">
        <f t="shared" si="2"/>
        <v>0</v>
      </c>
      <c r="G13" s="1029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36"/>
      <c r="P13" s="1037">
        <f t="shared" si="1"/>
        <v>0</v>
      </c>
      <c r="Q13" s="1029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8"/>
      <c r="D14" s="1027"/>
      <c r="E14" s="1036"/>
      <c r="F14" s="1037">
        <f t="shared" si="2"/>
        <v>0</v>
      </c>
      <c r="G14" s="1029"/>
      <c r="H14" s="691"/>
      <c r="I14" s="787">
        <f t="shared" si="5"/>
        <v>236.2</v>
      </c>
      <c r="L14" s="524">
        <f t="shared" si="4"/>
        <v>27</v>
      </c>
      <c r="M14" s="888"/>
      <c r="N14" s="69">
        <v>0</v>
      </c>
      <c r="O14" s="1036"/>
      <c r="P14" s="1037">
        <f t="shared" si="1"/>
        <v>0</v>
      </c>
      <c r="Q14" s="1029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42"/>
      <c r="F15" s="943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42"/>
      <c r="P15" s="943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42"/>
      <c r="F16" s="943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42"/>
      <c r="P16" s="943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42"/>
      <c r="F17" s="943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42"/>
      <c r="P17" s="943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42"/>
      <c r="F18" s="943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42"/>
      <c r="P18" s="943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42"/>
      <c r="F19" s="943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42"/>
      <c r="P19" s="943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42"/>
      <c r="F20" s="943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42"/>
      <c r="P20" s="943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42"/>
      <c r="F21" s="943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42"/>
      <c r="P21" s="943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42"/>
      <c r="F22" s="943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42"/>
      <c r="P22" s="943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42"/>
      <c r="F23" s="943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42"/>
      <c r="P23" s="943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42"/>
      <c r="F24" s="943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42"/>
      <c r="P24" s="943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42"/>
      <c r="F25" s="943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42"/>
      <c r="P25" s="943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36"/>
      <c r="F26" s="1037">
        <f>D26</f>
        <v>0</v>
      </c>
      <c r="G26" s="1029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36"/>
      <c r="P26" s="1037">
        <f>N26</f>
        <v>0</v>
      </c>
      <c r="Q26" s="1029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07" t="s">
        <v>21</v>
      </c>
      <c r="E38" s="1108"/>
      <c r="F38" s="141">
        <f>E4+E5-F36+E6</f>
        <v>236.2</v>
      </c>
      <c r="L38" s="523"/>
      <c r="N38" s="1107" t="s">
        <v>21</v>
      </c>
      <c r="O38" s="1108"/>
      <c r="P38" s="141">
        <f>O4+O5-P36+O6</f>
        <v>506.21</v>
      </c>
    </row>
    <row r="39" spans="1:19" ht="15.75" thickBot="1" x14ac:dyDescent="0.3">
      <c r="A39" s="125"/>
      <c r="D39" s="930" t="s">
        <v>4</v>
      </c>
      <c r="E39" s="931"/>
      <c r="F39" s="49">
        <f>F4+F5-C36+F6</f>
        <v>13</v>
      </c>
      <c r="K39" s="125"/>
      <c r="N39" s="952" t="s">
        <v>4</v>
      </c>
      <c r="O39" s="953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6"/>
      <c r="B5" s="1137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6"/>
      <c r="B6" s="1138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7" t="s">
        <v>21</v>
      </c>
      <c r="E42" s="1108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8" t="s">
        <v>310</v>
      </c>
      <c r="B1" s="1118"/>
      <c r="C1" s="1118"/>
      <c r="D1" s="1118"/>
      <c r="E1" s="1118"/>
      <c r="F1" s="1118"/>
      <c r="G1" s="1118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126" t="s">
        <v>96</v>
      </c>
      <c r="B5" s="1139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126"/>
      <c r="B6" s="1140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38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39"/>
      <c r="F13" s="943">
        <f t="shared" si="0"/>
        <v>0</v>
      </c>
      <c r="G13" s="642"/>
      <c r="H13" s="204"/>
      <c r="I13" s="1040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39"/>
      <c r="F14" s="943">
        <f t="shared" si="0"/>
        <v>0</v>
      </c>
      <c r="G14" s="642"/>
      <c r="H14" s="204"/>
      <c r="I14" s="1040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39"/>
      <c r="F15" s="943">
        <f t="shared" si="0"/>
        <v>0</v>
      </c>
      <c r="G15" s="642"/>
      <c r="H15" s="204"/>
      <c r="I15" s="1040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39"/>
      <c r="F16" s="943">
        <f t="shared" si="0"/>
        <v>0</v>
      </c>
      <c r="G16" s="642"/>
      <c r="H16" s="204"/>
      <c r="I16" s="1040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39"/>
      <c r="F17" s="943">
        <f t="shared" si="0"/>
        <v>0</v>
      </c>
      <c r="G17" s="642"/>
      <c r="H17" s="204"/>
      <c r="I17" s="1040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39"/>
      <c r="F18" s="943">
        <f t="shared" si="0"/>
        <v>0</v>
      </c>
      <c r="G18" s="642"/>
      <c r="H18" s="204"/>
      <c r="I18" s="1040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39"/>
      <c r="F19" s="943">
        <f t="shared" si="0"/>
        <v>0</v>
      </c>
      <c r="G19" s="642"/>
      <c r="H19" s="204"/>
      <c r="I19" s="1040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39"/>
      <c r="F20" s="943">
        <f t="shared" si="0"/>
        <v>0</v>
      </c>
      <c r="G20" s="642"/>
      <c r="H20" s="204"/>
      <c r="I20" s="1040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39"/>
      <c r="F21" s="943">
        <f t="shared" si="0"/>
        <v>0</v>
      </c>
      <c r="G21" s="642"/>
      <c r="H21" s="204"/>
      <c r="I21" s="1040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39"/>
      <c r="F22" s="943">
        <f t="shared" si="0"/>
        <v>0</v>
      </c>
      <c r="G22" s="642"/>
      <c r="H22" s="204"/>
      <c r="I22" s="1040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39"/>
      <c r="F23" s="943">
        <f t="shared" si="0"/>
        <v>0</v>
      </c>
      <c r="G23" s="642"/>
      <c r="H23" s="204"/>
      <c r="I23" s="1040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39"/>
      <c r="F24" s="943">
        <f t="shared" si="0"/>
        <v>0</v>
      </c>
      <c r="G24" s="642"/>
      <c r="H24" s="204"/>
      <c r="I24" s="1040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39"/>
      <c r="F25" s="943">
        <f t="shared" si="0"/>
        <v>0</v>
      </c>
      <c r="G25" s="642"/>
      <c r="H25" s="204"/>
      <c r="I25" s="1040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39"/>
      <c r="F26" s="943">
        <f t="shared" si="0"/>
        <v>0</v>
      </c>
      <c r="G26" s="642"/>
      <c r="H26" s="204"/>
      <c r="I26" s="1040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7" t="s">
        <v>21</v>
      </c>
      <c r="E31" s="1108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1" t="s">
        <v>84</v>
      </c>
      <c r="C4" s="128"/>
      <c r="D4" s="134"/>
      <c r="E4" s="179"/>
      <c r="F4" s="137"/>
      <c r="G4" s="38"/>
    </row>
    <row r="5" spans="1:15" ht="15.75" x14ac:dyDescent="0.25">
      <c r="A5" s="1126"/>
      <c r="B5" s="1139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6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07" t="s">
        <v>21</v>
      </c>
      <c r="E31" s="1108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07" t="s">
        <v>21</v>
      </c>
      <c r="E31" s="1108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1"/>
      <c r="B1" s="1111"/>
      <c r="C1" s="1111"/>
      <c r="D1" s="1111"/>
      <c r="E1" s="1111"/>
      <c r="F1" s="1111"/>
      <c r="G1" s="111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30" t="s">
        <v>94</v>
      </c>
      <c r="B5" s="114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30"/>
      <c r="B6" s="114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7" t="s">
        <v>21</v>
      </c>
      <c r="E32" s="110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E1" zoomScaleNormal="100" workbookViewId="0">
      <pane ySplit="7" topLeftCell="A8" activePane="bottomLeft" state="frozen"/>
      <selection activeCell="AO1" sqref="AO1"/>
      <selection pane="bottomLeft" activeCell="BL28" sqref="BL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17" t="s">
        <v>302</v>
      </c>
      <c r="L1" s="1117"/>
      <c r="M1" s="1117"/>
      <c r="N1" s="1117"/>
      <c r="O1" s="1117"/>
      <c r="P1" s="1117"/>
      <c r="Q1" s="1117"/>
      <c r="R1" s="266">
        <f>I1+1</f>
        <v>1</v>
      </c>
      <c r="S1" s="266"/>
      <c r="U1" s="1111" t="s">
        <v>303</v>
      </c>
      <c r="V1" s="1111"/>
      <c r="W1" s="1111"/>
      <c r="X1" s="1111"/>
      <c r="Y1" s="1111"/>
      <c r="Z1" s="1111"/>
      <c r="AA1" s="1111"/>
      <c r="AB1" s="266">
        <f>R1+1</f>
        <v>2</v>
      </c>
      <c r="AC1" s="389"/>
      <c r="AE1" s="1111" t="str">
        <f>U1</f>
        <v>ENTRADA DEL MES DE    ENERO  2023</v>
      </c>
      <c r="AF1" s="1111"/>
      <c r="AG1" s="1111"/>
      <c r="AH1" s="1111"/>
      <c r="AI1" s="1111"/>
      <c r="AJ1" s="1111"/>
      <c r="AK1" s="1111"/>
      <c r="AL1" s="266">
        <f>AB1+1</f>
        <v>3</v>
      </c>
      <c r="AM1" s="266"/>
      <c r="AO1" s="1111" t="str">
        <f>AE1</f>
        <v>ENTRADA DEL MES DE    ENERO  2023</v>
      </c>
      <c r="AP1" s="1111"/>
      <c r="AQ1" s="1111"/>
      <c r="AR1" s="1111"/>
      <c r="AS1" s="1111"/>
      <c r="AT1" s="1111"/>
      <c r="AU1" s="1111"/>
      <c r="AV1" s="266">
        <f>AL1+1</f>
        <v>4</v>
      </c>
      <c r="AW1" s="389"/>
      <c r="AY1" s="1111" t="str">
        <f>AO1</f>
        <v>ENTRADA DEL MES DE    ENERO  2023</v>
      </c>
      <c r="AZ1" s="1111"/>
      <c r="BA1" s="1111"/>
      <c r="BB1" s="1111"/>
      <c r="BC1" s="1111"/>
      <c r="BD1" s="1111"/>
      <c r="BE1" s="1111"/>
      <c r="BF1" s="266">
        <f>AV1+1</f>
        <v>5</v>
      </c>
      <c r="BG1" s="405"/>
      <c r="BI1" s="1111" t="str">
        <f>AY1</f>
        <v>ENTRADA DEL MES DE    ENERO  2023</v>
      </c>
      <c r="BJ1" s="1111"/>
      <c r="BK1" s="1111"/>
      <c r="BL1" s="1111"/>
      <c r="BM1" s="1111"/>
      <c r="BN1" s="1111"/>
      <c r="BO1" s="1111"/>
      <c r="BP1" s="266">
        <f>BF1+1</f>
        <v>6</v>
      </c>
      <c r="BQ1" s="389"/>
      <c r="BS1" s="1111" t="str">
        <f>BI1</f>
        <v>ENTRADA DEL MES DE    ENERO  2023</v>
      </c>
      <c r="BT1" s="1111"/>
      <c r="BU1" s="1111"/>
      <c r="BV1" s="1111"/>
      <c r="BW1" s="1111"/>
      <c r="BX1" s="1111"/>
      <c r="BY1" s="1111"/>
      <c r="BZ1" s="266">
        <f>BP1+1</f>
        <v>7</v>
      </c>
      <c r="CC1" s="1111" t="str">
        <f>BS1</f>
        <v>ENTRADA DEL MES DE    ENERO  2023</v>
      </c>
      <c r="CD1" s="1111"/>
      <c r="CE1" s="1111"/>
      <c r="CF1" s="1111"/>
      <c r="CG1" s="1111"/>
      <c r="CH1" s="1111"/>
      <c r="CI1" s="1111"/>
      <c r="CJ1" s="266">
        <f>BZ1+1</f>
        <v>8</v>
      </c>
      <c r="CM1" s="1111" t="str">
        <f>CC1</f>
        <v>ENTRADA DEL MES DE    ENERO  2023</v>
      </c>
      <c r="CN1" s="1111"/>
      <c r="CO1" s="1111"/>
      <c r="CP1" s="1111"/>
      <c r="CQ1" s="1111"/>
      <c r="CR1" s="1111"/>
      <c r="CS1" s="1111"/>
      <c r="CT1" s="266">
        <f>CJ1+1</f>
        <v>9</v>
      </c>
      <c r="CU1" s="389"/>
      <c r="CW1" s="1111" t="str">
        <f>CM1</f>
        <v>ENTRADA DEL MES DE    ENERO  2023</v>
      </c>
      <c r="CX1" s="1111"/>
      <c r="CY1" s="1111"/>
      <c r="CZ1" s="1111"/>
      <c r="DA1" s="1111"/>
      <c r="DB1" s="1111"/>
      <c r="DC1" s="1111"/>
      <c r="DD1" s="266">
        <f>CT1+1</f>
        <v>10</v>
      </c>
      <c r="DE1" s="389"/>
      <c r="DG1" s="1111" t="str">
        <f>CW1</f>
        <v>ENTRADA DEL MES DE    ENERO  2023</v>
      </c>
      <c r="DH1" s="1111"/>
      <c r="DI1" s="1111"/>
      <c r="DJ1" s="1111"/>
      <c r="DK1" s="1111"/>
      <c r="DL1" s="1111"/>
      <c r="DM1" s="1111"/>
      <c r="DN1" s="266">
        <f>DD1+1</f>
        <v>11</v>
      </c>
      <c r="DO1" s="389"/>
      <c r="DQ1" s="1111" t="str">
        <f>DG1</f>
        <v>ENTRADA DEL MES DE    ENERO  2023</v>
      </c>
      <c r="DR1" s="1111"/>
      <c r="DS1" s="1111"/>
      <c r="DT1" s="1111"/>
      <c r="DU1" s="1111"/>
      <c r="DV1" s="1111"/>
      <c r="DW1" s="1111"/>
      <c r="DX1" s="266">
        <f>DN1+1</f>
        <v>12</v>
      </c>
      <c r="EA1" s="1111" t="str">
        <f>DQ1</f>
        <v>ENTRADA DEL MES DE    ENERO  2023</v>
      </c>
      <c r="EB1" s="1111"/>
      <c r="EC1" s="1111"/>
      <c r="ED1" s="1111"/>
      <c r="EE1" s="1111"/>
      <c r="EF1" s="1111"/>
      <c r="EG1" s="1111"/>
      <c r="EH1" s="266">
        <f>DX1+1</f>
        <v>13</v>
      </c>
      <c r="EI1" s="389"/>
      <c r="EK1" s="1111" t="str">
        <f>EA1</f>
        <v>ENTRADA DEL MES DE    ENERO  2023</v>
      </c>
      <c r="EL1" s="1111"/>
      <c r="EM1" s="1111"/>
      <c r="EN1" s="1111"/>
      <c r="EO1" s="1111"/>
      <c r="EP1" s="1111"/>
      <c r="EQ1" s="1111"/>
      <c r="ER1" s="266">
        <f>EH1+1</f>
        <v>14</v>
      </c>
      <c r="ES1" s="389"/>
      <c r="EU1" s="1111" t="str">
        <f>EK1</f>
        <v>ENTRADA DEL MES DE    ENERO  2023</v>
      </c>
      <c r="EV1" s="1111"/>
      <c r="EW1" s="1111"/>
      <c r="EX1" s="1111"/>
      <c r="EY1" s="1111"/>
      <c r="EZ1" s="1111"/>
      <c r="FA1" s="1111"/>
      <c r="FB1" s="266">
        <f>ER1+1</f>
        <v>15</v>
      </c>
      <c r="FC1" s="389"/>
      <c r="FE1" s="1111" t="str">
        <f>EU1</f>
        <v>ENTRADA DEL MES DE    ENERO  2023</v>
      </c>
      <c r="FF1" s="1111"/>
      <c r="FG1" s="1111"/>
      <c r="FH1" s="1111"/>
      <c r="FI1" s="1111"/>
      <c r="FJ1" s="1111"/>
      <c r="FK1" s="1111"/>
      <c r="FL1" s="266">
        <f>FB1+1</f>
        <v>16</v>
      </c>
      <c r="FM1" s="389"/>
      <c r="FO1" s="1111" t="str">
        <f>FE1</f>
        <v>ENTRADA DEL MES DE    ENERO  2023</v>
      </c>
      <c r="FP1" s="1111"/>
      <c r="FQ1" s="1111"/>
      <c r="FR1" s="1111"/>
      <c r="FS1" s="1111"/>
      <c r="FT1" s="1111"/>
      <c r="FU1" s="1111"/>
      <c r="FV1" s="266">
        <f>FL1+1</f>
        <v>17</v>
      </c>
      <c r="FW1" s="389"/>
      <c r="FY1" s="1111" t="str">
        <f>FO1</f>
        <v>ENTRADA DEL MES DE    ENERO  2023</v>
      </c>
      <c r="FZ1" s="1111"/>
      <c r="GA1" s="1111"/>
      <c r="GB1" s="1111"/>
      <c r="GC1" s="1111"/>
      <c r="GD1" s="1111"/>
      <c r="GE1" s="1111"/>
      <c r="GF1" s="266">
        <f>FV1+1</f>
        <v>18</v>
      </c>
      <c r="GG1" s="389"/>
      <c r="GH1" s="75" t="s">
        <v>37</v>
      </c>
      <c r="GI1" s="1111" t="str">
        <f>FY1</f>
        <v>ENTRADA DEL MES DE    ENERO  2023</v>
      </c>
      <c r="GJ1" s="1111"/>
      <c r="GK1" s="1111"/>
      <c r="GL1" s="1111"/>
      <c r="GM1" s="1111"/>
      <c r="GN1" s="1111"/>
      <c r="GO1" s="1111"/>
      <c r="GP1" s="266">
        <f>GF1+1</f>
        <v>19</v>
      </c>
      <c r="GQ1" s="389"/>
      <c r="GS1" s="1111" t="str">
        <f>GI1</f>
        <v>ENTRADA DEL MES DE    ENERO  2023</v>
      </c>
      <c r="GT1" s="1111"/>
      <c r="GU1" s="1111"/>
      <c r="GV1" s="1111"/>
      <c r="GW1" s="1111"/>
      <c r="GX1" s="1111"/>
      <c r="GY1" s="1111"/>
      <c r="GZ1" s="266">
        <f>GP1+1</f>
        <v>20</v>
      </c>
      <c r="HA1" s="389"/>
      <c r="HC1" s="1111" t="str">
        <f>GS1</f>
        <v>ENTRADA DEL MES DE    ENERO  2023</v>
      </c>
      <c r="HD1" s="1111"/>
      <c r="HE1" s="1111"/>
      <c r="HF1" s="1111"/>
      <c r="HG1" s="1111"/>
      <c r="HH1" s="1111"/>
      <c r="HI1" s="1111"/>
      <c r="HJ1" s="266">
        <f>GZ1+1</f>
        <v>21</v>
      </c>
      <c r="HK1" s="389"/>
      <c r="HM1" s="1111" t="str">
        <f>HC1</f>
        <v>ENTRADA DEL MES DE    ENERO  2023</v>
      </c>
      <c r="HN1" s="1111"/>
      <c r="HO1" s="1111"/>
      <c r="HP1" s="1111"/>
      <c r="HQ1" s="1111"/>
      <c r="HR1" s="1111"/>
      <c r="HS1" s="1111"/>
      <c r="HT1" s="266">
        <f>HJ1+1</f>
        <v>22</v>
      </c>
      <c r="HU1" s="389"/>
      <c r="HW1" s="1111" t="str">
        <f>HM1</f>
        <v>ENTRADA DEL MES DE    ENERO  2023</v>
      </c>
      <c r="HX1" s="1111"/>
      <c r="HY1" s="1111"/>
      <c r="HZ1" s="1111"/>
      <c r="IA1" s="1111"/>
      <c r="IB1" s="1111"/>
      <c r="IC1" s="1111"/>
      <c r="ID1" s="266">
        <f>HT1+1</f>
        <v>23</v>
      </c>
      <c r="IE1" s="389"/>
      <c r="IG1" s="1111" t="str">
        <f>HW1</f>
        <v>ENTRADA DEL MES DE    ENERO  2023</v>
      </c>
      <c r="IH1" s="1111"/>
      <c r="II1" s="1111"/>
      <c r="IJ1" s="1111"/>
      <c r="IK1" s="1111"/>
      <c r="IL1" s="1111"/>
      <c r="IM1" s="1111"/>
      <c r="IN1" s="266">
        <f>ID1+1</f>
        <v>24</v>
      </c>
      <c r="IO1" s="389"/>
      <c r="IQ1" s="1111" t="str">
        <f>IG1</f>
        <v>ENTRADA DEL MES DE    ENERO  2023</v>
      </c>
      <c r="IR1" s="1111"/>
      <c r="IS1" s="1111"/>
      <c r="IT1" s="1111"/>
      <c r="IU1" s="1111"/>
      <c r="IV1" s="1111"/>
      <c r="IW1" s="1111"/>
      <c r="IX1" s="266">
        <f>IN1+1</f>
        <v>25</v>
      </c>
      <c r="IY1" s="389"/>
      <c r="JA1" s="1111" t="str">
        <f>IQ1</f>
        <v>ENTRADA DEL MES DE    ENERO  2023</v>
      </c>
      <c r="JB1" s="1111"/>
      <c r="JC1" s="1111"/>
      <c r="JD1" s="1111"/>
      <c r="JE1" s="1111"/>
      <c r="JF1" s="1111"/>
      <c r="JG1" s="1111"/>
      <c r="JH1" s="266">
        <f>IX1+1</f>
        <v>26</v>
      </c>
      <c r="JI1" s="389"/>
      <c r="JK1" s="1112" t="str">
        <f>JA1</f>
        <v>ENTRADA DEL MES DE    ENERO  2023</v>
      </c>
      <c r="JL1" s="1112"/>
      <c r="JM1" s="1112"/>
      <c r="JN1" s="1112"/>
      <c r="JO1" s="1112"/>
      <c r="JP1" s="1112"/>
      <c r="JQ1" s="1112"/>
      <c r="JR1" s="266">
        <f>JH1+1</f>
        <v>27</v>
      </c>
      <c r="JS1" s="389"/>
      <c r="JU1" s="1111" t="str">
        <f>JK1</f>
        <v>ENTRADA DEL MES DE    ENERO  2023</v>
      </c>
      <c r="JV1" s="1111"/>
      <c r="JW1" s="1111"/>
      <c r="JX1" s="1111"/>
      <c r="JY1" s="1111"/>
      <c r="JZ1" s="1111"/>
      <c r="KA1" s="1111"/>
      <c r="KB1" s="266">
        <f>JR1+1</f>
        <v>28</v>
      </c>
      <c r="KC1" s="389"/>
      <c r="KE1" s="1111" t="str">
        <f>JU1</f>
        <v>ENTRADA DEL MES DE    ENERO  2023</v>
      </c>
      <c r="KF1" s="1111"/>
      <c r="KG1" s="1111"/>
      <c r="KH1" s="1111"/>
      <c r="KI1" s="1111"/>
      <c r="KJ1" s="1111"/>
      <c r="KK1" s="1111"/>
      <c r="KL1" s="266">
        <f>KB1+1</f>
        <v>29</v>
      </c>
      <c r="KM1" s="389"/>
      <c r="KO1" s="1111" t="str">
        <f>KE1</f>
        <v>ENTRADA DEL MES DE    ENERO  2023</v>
      </c>
      <c r="KP1" s="1111"/>
      <c r="KQ1" s="1111"/>
      <c r="KR1" s="1111"/>
      <c r="KS1" s="1111"/>
      <c r="KT1" s="1111"/>
      <c r="KU1" s="1111"/>
      <c r="KV1" s="266">
        <f>KL1+1</f>
        <v>30</v>
      </c>
      <c r="KW1" s="389"/>
      <c r="KY1" s="1111" t="str">
        <f>KO1</f>
        <v>ENTRADA DEL MES DE    ENERO  2023</v>
      </c>
      <c r="KZ1" s="1111"/>
      <c r="LA1" s="1111"/>
      <c r="LB1" s="1111"/>
      <c r="LC1" s="1111"/>
      <c r="LD1" s="1111"/>
      <c r="LE1" s="1111"/>
      <c r="LF1" s="266">
        <f>KV1+1</f>
        <v>31</v>
      </c>
      <c r="LG1" s="389"/>
      <c r="LI1" s="1111" t="str">
        <f>KY1</f>
        <v>ENTRADA DEL MES DE    ENERO  2023</v>
      </c>
      <c r="LJ1" s="1111"/>
      <c r="LK1" s="1111"/>
      <c r="LL1" s="1111"/>
      <c r="LM1" s="1111"/>
      <c r="LN1" s="1111"/>
      <c r="LO1" s="1111"/>
      <c r="LP1" s="266">
        <f>LF1+1</f>
        <v>32</v>
      </c>
      <c r="LQ1" s="389"/>
      <c r="LS1" s="1111" t="str">
        <f>LI1</f>
        <v>ENTRADA DEL MES DE    ENERO  2023</v>
      </c>
      <c r="LT1" s="1111"/>
      <c r="LU1" s="1111"/>
      <c r="LV1" s="1111"/>
      <c r="LW1" s="1111"/>
      <c r="LX1" s="1111"/>
      <c r="LY1" s="1111"/>
      <c r="LZ1" s="266">
        <f>LP1+1</f>
        <v>33</v>
      </c>
      <c r="MC1" s="1111" t="str">
        <f>LS1</f>
        <v>ENTRADA DEL MES DE    ENERO  2023</v>
      </c>
      <c r="MD1" s="1111"/>
      <c r="ME1" s="1111"/>
      <c r="MF1" s="1111"/>
      <c r="MG1" s="1111"/>
      <c r="MH1" s="1111"/>
      <c r="MI1" s="1111"/>
      <c r="MJ1" s="266">
        <f>LZ1+1</f>
        <v>34</v>
      </c>
      <c r="MK1" s="266"/>
      <c r="MM1" s="1111" t="str">
        <f>MC1</f>
        <v>ENTRADA DEL MES DE    ENERO  2023</v>
      </c>
      <c r="MN1" s="1111"/>
      <c r="MO1" s="1111"/>
      <c r="MP1" s="1111"/>
      <c r="MQ1" s="1111"/>
      <c r="MR1" s="1111"/>
      <c r="MS1" s="1111"/>
      <c r="MT1" s="266">
        <f>MJ1+1</f>
        <v>35</v>
      </c>
      <c r="MU1" s="266"/>
      <c r="MW1" s="1111" t="str">
        <f>MM1</f>
        <v>ENTRADA DEL MES DE    ENERO  2023</v>
      </c>
      <c r="MX1" s="1111"/>
      <c r="MY1" s="1111"/>
      <c r="MZ1" s="1111"/>
      <c r="NA1" s="1111"/>
      <c r="NB1" s="1111"/>
      <c r="NC1" s="1111"/>
      <c r="ND1" s="266">
        <f>MT1+1</f>
        <v>36</v>
      </c>
      <c r="NE1" s="266"/>
      <c r="NG1" s="1111" t="str">
        <f>MW1</f>
        <v>ENTRADA DEL MES DE    ENERO  2023</v>
      </c>
      <c r="NH1" s="1111"/>
      <c r="NI1" s="1111"/>
      <c r="NJ1" s="1111"/>
      <c r="NK1" s="1111"/>
      <c r="NL1" s="1111"/>
      <c r="NM1" s="1111"/>
      <c r="NN1" s="266">
        <f>ND1+1</f>
        <v>37</v>
      </c>
      <c r="NO1" s="266"/>
      <c r="NQ1" s="1111" t="str">
        <f>NG1</f>
        <v>ENTRADA DEL MES DE    ENERO  2023</v>
      </c>
      <c r="NR1" s="1111"/>
      <c r="NS1" s="1111"/>
      <c r="NT1" s="1111"/>
      <c r="NU1" s="1111"/>
      <c r="NV1" s="1111"/>
      <c r="NW1" s="1111"/>
      <c r="NX1" s="266">
        <f>NN1+1</f>
        <v>38</v>
      </c>
      <c r="NY1" s="266"/>
      <c r="OA1" s="1111" t="str">
        <f>NQ1</f>
        <v>ENTRADA DEL MES DE    ENERO  2023</v>
      </c>
      <c r="OB1" s="1111"/>
      <c r="OC1" s="1111"/>
      <c r="OD1" s="1111"/>
      <c r="OE1" s="1111"/>
      <c r="OF1" s="1111"/>
      <c r="OG1" s="1111"/>
      <c r="OH1" s="266">
        <f>NX1+1</f>
        <v>39</v>
      </c>
      <c r="OI1" s="266"/>
      <c r="OK1" s="1111" t="str">
        <f>OA1</f>
        <v>ENTRADA DEL MES DE    ENERO  2023</v>
      </c>
      <c r="OL1" s="1111"/>
      <c r="OM1" s="1111"/>
      <c r="ON1" s="1111"/>
      <c r="OO1" s="1111"/>
      <c r="OP1" s="1111"/>
      <c r="OQ1" s="1111"/>
      <c r="OR1" s="266">
        <f>OH1+1</f>
        <v>40</v>
      </c>
      <c r="OS1" s="266"/>
      <c r="OU1" s="1111" t="str">
        <f>OK1</f>
        <v>ENTRADA DEL MES DE    ENERO  2023</v>
      </c>
      <c r="OV1" s="1111"/>
      <c r="OW1" s="1111"/>
      <c r="OX1" s="1111"/>
      <c r="OY1" s="1111"/>
      <c r="OZ1" s="1111"/>
      <c r="PA1" s="1111"/>
      <c r="PB1" s="266">
        <f>OR1+1</f>
        <v>41</v>
      </c>
      <c r="PC1" s="266"/>
      <c r="PE1" s="1111" t="str">
        <f>OU1</f>
        <v>ENTRADA DEL MES DE    ENERO  2023</v>
      </c>
      <c r="PF1" s="1111"/>
      <c r="PG1" s="1111"/>
      <c r="PH1" s="1111"/>
      <c r="PI1" s="1111"/>
      <c r="PJ1" s="1111"/>
      <c r="PK1" s="1111"/>
      <c r="PL1" s="266">
        <f>PB1+1</f>
        <v>42</v>
      </c>
      <c r="PM1" s="266"/>
      <c r="PN1" s="266"/>
      <c r="PP1" s="1111" t="str">
        <f>PE1</f>
        <v>ENTRADA DEL MES DE    ENERO  2023</v>
      </c>
      <c r="PQ1" s="1111"/>
      <c r="PR1" s="1111"/>
      <c r="PS1" s="1111"/>
      <c r="PT1" s="1111"/>
      <c r="PU1" s="1111"/>
      <c r="PV1" s="1111"/>
      <c r="PW1" s="266">
        <f>PL1+1</f>
        <v>43</v>
      </c>
      <c r="PX1" s="266"/>
      <c r="PZ1" s="1111" t="str">
        <f>PP1</f>
        <v>ENTRADA DEL MES DE    ENERO  2023</v>
      </c>
      <c r="QA1" s="1111"/>
      <c r="QB1" s="1111"/>
      <c r="QC1" s="1111"/>
      <c r="QD1" s="1111"/>
      <c r="QE1" s="1111"/>
      <c r="QF1" s="1111"/>
      <c r="QG1" s="266">
        <f>PW1+1</f>
        <v>44</v>
      </c>
      <c r="QH1" s="266"/>
      <c r="QJ1" s="1111" t="str">
        <f>PZ1</f>
        <v>ENTRADA DEL MES DE    ENERO  2023</v>
      </c>
      <c r="QK1" s="1111"/>
      <c r="QL1" s="1111"/>
      <c r="QM1" s="1111"/>
      <c r="QN1" s="1111"/>
      <c r="QO1" s="1111"/>
      <c r="QP1" s="1111"/>
      <c r="QQ1" s="266">
        <f>QG1+1</f>
        <v>45</v>
      </c>
      <c r="QR1" s="266"/>
      <c r="QT1" s="1111" t="str">
        <f>QJ1</f>
        <v>ENTRADA DEL MES DE    ENERO  2023</v>
      </c>
      <c r="QU1" s="1111"/>
      <c r="QV1" s="1111"/>
      <c r="QW1" s="1111"/>
      <c r="QX1" s="1111"/>
      <c r="QY1" s="1111"/>
      <c r="QZ1" s="1111"/>
      <c r="RA1" s="266">
        <f>QQ1+1</f>
        <v>46</v>
      </c>
      <c r="RB1" s="266"/>
      <c r="RD1" s="1111" t="str">
        <f>QT1</f>
        <v>ENTRADA DEL MES DE    ENERO  2023</v>
      </c>
      <c r="RE1" s="1111"/>
      <c r="RF1" s="1111"/>
      <c r="RG1" s="1111"/>
      <c r="RH1" s="1111"/>
      <c r="RI1" s="1111"/>
      <c r="RJ1" s="1111"/>
      <c r="RK1" s="266">
        <f>RA1+1</f>
        <v>47</v>
      </c>
      <c r="RL1" s="266"/>
      <c r="RN1" s="1111" t="str">
        <f>RD1</f>
        <v>ENTRADA DEL MES DE    ENERO  2023</v>
      </c>
      <c r="RO1" s="1111"/>
      <c r="RP1" s="1111"/>
      <c r="RQ1" s="1111"/>
      <c r="RR1" s="1111"/>
      <c r="RS1" s="1111"/>
      <c r="RT1" s="1111"/>
      <c r="RU1" s="266">
        <f>RK1+1</f>
        <v>48</v>
      </c>
      <c r="RV1" s="266"/>
      <c r="RX1" s="1111" t="str">
        <f>RN1</f>
        <v>ENTRADA DEL MES DE    ENERO  2023</v>
      </c>
      <c r="RY1" s="1111"/>
      <c r="RZ1" s="1111"/>
      <c r="SA1" s="1111"/>
      <c r="SB1" s="1111"/>
      <c r="SC1" s="1111"/>
      <c r="SD1" s="1111"/>
      <c r="SE1" s="266">
        <f>RU1+1</f>
        <v>49</v>
      </c>
      <c r="SF1" s="266"/>
      <c r="SH1" s="1111" t="str">
        <f>RX1</f>
        <v>ENTRADA DEL MES DE    ENERO  2023</v>
      </c>
      <c r="SI1" s="1111"/>
      <c r="SJ1" s="1111"/>
      <c r="SK1" s="1111"/>
      <c r="SL1" s="1111"/>
      <c r="SM1" s="1111"/>
      <c r="SN1" s="1111"/>
      <c r="SO1" s="266">
        <f>SE1+1</f>
        <v>50</v>
      </c>
      <c r="SP1" s="266"/>
      <c r="SR1" s="1111" t="str">
        <f>SH1</f>
        <v>ENTRADA DEL MES DE    ENERO  2023</v>
      </c>
      <c r="SS1" s="1111"/>
      <c r="ST1" s="1111"/>
      <c r="SU1" s="1111"/>
      <c r="SV1" s="1111"/>
      <c r="SW1" s="1111"/>
      <c r="SX1" s="1111"/>
      <c r="SY1" s="266">
        <f>SO1+1</f>
        <v>51</v>
      </c>
      <c r="SZ1" s="266"/>
      <c r="TB1" s="1111" t="str">
        <f>SR1</f>
        <v>ENTRADA DEL MES DE    ENERO  2023</v>
      </c>
      <c r="TC1" s="1111"/>
      <c r="TD1" s="1111"/>
      <c r="TE1" s="1111"/>
      <c r="TF1" s="1111"/>
      <c r="TG1" s="1111"/>
      <c r="TH1" s="1111"/>
      <c r="TI1" s="266">
        <f>SY1+1</f>
        <v>52</v>
      </c>
      <c r="TJ1" s="266"/>
      <c r="TL1" s="1111" t="str">
        <f>TB1</f>
        <v>ENTRADA DEL MES DE    ENERO  2023</v>
      </c>
      <c r="TM1" s="1111"/>
      <c r="TN1" s="1111"/>
      <c r="TO1" s="1111"/>
      <c r="TP1" s="1111"/>
      <c r="TQ1" s="1111"/>
      <c r="TR1" s="1111"/>
      <c r="TS1" s="266">
        <f>TI1+1</f>
        <v>53</v>
      </c>
      <c r="TT1" s="266"/>
      <c r="TV1" s="1111" t="str">
        <f>TL1</f>
        <v>ENTRADA DEL MES DE    ENERO  2023</v>
      </c>
      <c r="TW1" s="1111"/>
      <c r="TX1" s="1111"/>
      <c r="TY1" s="1111"/>
      <c r="TZ1" s="1111"/>
      <c r="UA1" s="1111"/>
      <c r="UB1" s="1111"/>
      <c r="UC1" s="266">
        <f>TS1+1</f>
        <v>54</v>
      </c>
      <c r="UE1" s="1111" t="str">
        <f>TV1</f>
        <v>ENTRADA DEL MES DE    ENERO  2023</v>
      </c>
      <c r="UF1" s="1111"/>
      <c r="UG1" s="1111"/>
      <c r="UH1" s="1111"/>
      <c r="UI1" s="1111"/>
      <c r="UJ1" s="1111"/>
      <c r="UK1" s="1111"/>
      <c r="UL1" s="266">
        <f>UC1+1</f>
        <v>55</v>
      </c>
      <c r="UN1" s="1111" t="str">
        <f>UE1</f>
        <v>ENTRADA DEL MES DE    ENERO  2023</v>
      </c>
      <c r="UO1" s="1111"/>
      <c r="UP1" s="1111"/>
      <c r="UQ1" s="1111"/>
      <c r="UR1" s="1111"/>
      <c r="US1" s="1111"/>
      <c r="UT1" s="1111"/>
      <c r="UU1" s="266">
        <f>UL1+1</f>
        <v>56</v>
      </c>
      <c r="UW1" s="1111" t="str">
        <f>UN1</f>
        <v>ENTRADA DEL MES DE    ENERO  2023</v>
      </c>
      <c r="UX1" s="1111"/>
      <c r="UY1" s="1111"/>
      <c r="UZ1" s="1111"/>
      <c r="VA1" s="1111"/>
      <c r="VB1" s="1111"/>
      <c r="VC1" s="1111"/>
      <c r="VD1" s="266">
        <f>UU1+1</f>
        <v>57</v>
      </c>
      <c r="VF1" s="1111" t="str">
        <f>UW1</f>
        <v>ENTRADA DEL MES DE    ENERO  2023</v>
      </c>
      <c r="VG1" s="1111"/>
      <c r="VH1" s="1111"/>
      <c r="VI1" s="1111"/>
      <c r="VJ1" s="1111"/>
      <c r="VK1" s="1111"/>
      <c r="VL1" s="1111"/>
      <c r="VM1" s="266">
        <f>VD1+1</f>
        <v>58</v>
      </c>
      <c r="VO1" s="1111" t="str">
        <f>VF1</f>
        <v>ENTRADA DEL MES DE    ENERO  2023</v>
      </c>
      <c r="VP1" s="1111"/>
      <c r="VQ1" s="1111"/>
      <c r="VR1" s="1111"/>
      <c r="VS1" s="1111"/>
      <c r="VT1" s="1111"/>
      <c r="VU1" s="1111"/>
      <c r="VV1" s="266">
        <f>VM1+1</f>
        <v>59</v>
      </c>
      <c r="VX1" s="1111" t="str">
        <f>VO1</f>
        <v>ENTRADA DEL MES DE    ENERO  2023</v>
      </c>
      <c r="VY1" s="1111"/>
      <c r="VZ1" s="1111"/>
      <c r="WA1" s="1111"/>
      <c r="WB1" s="1111"/>
      <c r="WC1" s="1111"/>
      <c r="WD1" s="1111"/>
      <c r="WE1" s="266">
        <f>VV1+1</f>
        <v>60</v>
      </c>
      <c r="WG1" s="1111" t="str">
        <f>VX1</f>
        <v>ENTRADA DEL MES DE    ENERO  2023</v>
      </c>
      <c r="WH1" s="1111"/>
      <c r="WI1" s="1111"/>
      <c r="WJ1" s="1111"/>
      <c r="WK1" s="1111"/>
      <c r="WL1" s="1111"/>
      <c r="WM1" s="1111"/>
      <c r="WN1" s="266">
        <f>WE1+1</f>
        <v>61</v>
      </c>
      <c r="WP1" s="1111" t="str">
        <f>WG1</f>
        <v>ENTRADA DEL MES DE    ENERO  2023</v>
      </c>
      <c r="WQ1" s="1111"/>
      <c r="WR1" s="1111"/>
      <c r="WS1" s="1111"/>
      <c r="WT1" s="1111"/>
      <c r="WU1" s="1111"/>
      <c r="WV1" s="1111"/>
      <c r="WW1" s="266">
        <f>WN1+1</f>
        <v>62</v>
      </c>
      <c r="WY1" s="1111" t="str">
        <f>WP1</f>
        <v>ENTRADA DEL MES DE    ENERO  2023</v>
      </c>
      <c r="WZ1" s="1111"/>
      <c r="XA1" s="1111"/>
      <c r="XB1" s="1111"/>
      <c r="XC1" s="1111"/>
      <c r="XD1" s="1111"/>
      <c r="XE1" s="1111"/>
      <c r="XF1" s="266">
        <f>WW1+1</f>
        <v>63</v>
      </c>
      <c r="XH1" s="1111" t="str">
        <f>WY1</f>
        <v>ENTRADA DEL MES DE    ENERO  2023</v>
      </c>
      <c r="XI1" s="1111"/>
      <c r="XJ1" s="1111"/>
      <c r="XK1" s="1111"/>
      <c r="XL1" s="1111"/>
      <c r="XM1" s="1111"/>
      <c r="XN1" s="1111"/>
      <c r="XO1" s="266">
        <f>XF1+1</f>
        <v>64</v>
      </c>
      <c r="XQ1" s="1111" t="str">
        <f>XH1</f>
        <v>ENTRADA DEL MES DE    ENERO  2023</v>
      </c>
      <c r="XR1" s="1111"/>
      <c r="XS1" s="1111"/>
      <c r="XT1" s="1111"/>
      <c r="XU1" s="1111"/>
      <c r="XV1" s="1111"/>
      <c r="XW1" s="1111"/>
      <c r="XX1" s="266">
        <f>XO1+1</f>
        <v>65</v>
      </c>
      <c r="XZ1" s="1111" t="str">
        <f>XQ1</f>
        <v>ENTRADA DEL MES DE    ENERO  2023</v>
      </c>
      <c r="YA1" s="1111"/>
      <c r="YB1" s="1111"/>
      <c r="YC1" s="1111"/>
      <c r="YD1" s="1111"/>
      <c r="YE1" s="1111"/>
      <c r="YF1" s="1111"/>
      <c r="YG1" s="266">
        <f>XX1+1</f>
        <v>66</v>
      </c>
      <c r="YI1" s="1111" t="str">
        <f>XZ1</f>
        <v>ENTRADA DEL MES DE    ENERO  2023</v>
      </c>
      <c r="YJ1" s="1111"/>
      <c r="YK1" s="1111"/>
      <c r="YL1" s="1111"/>
      <c r="YM1" s="1111"/>
      <c r="YN1" s="1111"/>
      <c r="YO1" s="1111"/>
      <c r="YP1" s="266">
        <f>YG1+1</f>
        <v>67</v>
      </c>
      <c r="YR1" s="1111" t="str">
        <f>YI1</f>
        <v>ENTRADA DEL MES DE    ENERO  2023</v>
      </c>
      <c r="YS1" s="1111"/>
      <c r="YT1" s="1111"/>
      <c r="YU1" s="1111"/>
      <c r="YV1" s="1111"/>
      <c r="YW1" s="1111"/>
      <c r="YX1" s="1111"/>
      <c r="YY1" s="266">
        <f>YP1+1</f>
        <v>68</v>
      </c>
      <c r="ZA1" s="1111" t="str">
        <f>YR1</f>
        <v>ENTRADA DEL MES DE    ENERO  2023</v>
      </c>
      <c r="ZB1" s="1111"/>
      <c r="ZC1" s="1111"/>
      <c r="ZD1" s="1111"/>
      <c r="ZE1" s="1111"/>
      <c r="ZF1" s="1111"/>
      <c r="ZG1" s="1111"/>
      <c r="ZH1" s="266">
        <f>YY1+1</f>
        <v>69</v>
      </c>
      <c r="ZJ1" s="1111" t="str">
        <f>ZA1</f>
        <v>ENTRADA DEL MES DE    ENERO  2023</v>
      </c>
      <c r="ZK1" s="1111"/>
      <c r="ZL1" s="1111"/>
      <c r="ZM1" s="1111"/>
      <c r="ZN1" s="1111"/>
      <c r="ZO1" s="1111"/>
      <c r="ZP1" s="1111"/>
      <c r="ZQ1" s="266">
        <f>ZH1+1</f>
        <v>70</v>
      </c>
      <c r="ZS1" s="1111" t="str">
        <f>ZJ1</f>
        <v>ENTRADA DEL MES DE    ENERO  2023</v>
      </c>
      <c r="ZT1" s="1111"/>
      <c r="ZU1" s="1111"/>
      <c r="ZV1" s="1111"/>
      <c r="ZW1" s="1111"/>
      <c r="ZX1" s="1111"/>
      <c r="ZY1" s="1111"/>
      <c r="ZZ1" s="266">
        <f>ZQ1+1</f>
        <v>71</v>
      </c>
      <c r="AAB1" s="1111" t="str">
        <f>ZS1</f>
        <v>ENTRADA DEL MES DE    ENERO  2023</v>
      </c>
      <c r="AAC1" s="1111"/>
      <c r="AAD1" s="1111"/>
      <c r="AAE1" s="1111"/>
      <c r="AAF1" s="1111"/>
      <c r="AAG1" s="1111"/>
      <c r="AAH1" s="1111"/>
      <c r="AAI1" s="266">
        <f>ZZ1+1</f>
        <v>72</v>
      </c>
      <c r="AAK1" s="1111" t="str">
        <f>AAB1</f>
        <v>ENTRADA DEL MES DE    ENERO  2023</v>
      </c>
      <c r="AAL1" s="1111"/>
      <c r="AAM1" s="1111"/>
      <c r="AAN1" s="1111"/>
      <c r="AAO1" s="1111"/>
      <c r="AAP1" s="1111"/>
      <c r="AAQ1" s="1111"/>
      <c r="AAR1" s="266">
        <f>AAI1+1</f>
        <v>73</v>
      </c>
      <c r="AAT1" s="1111" t="str">
        <f>AAK1</f>
        <v>ENTRADA DEL MES DE    ENERO  2023</v>
      </c>
      <c r="AAU1" s="1111"/>
      <c r="AAV1" s="1111"/>
      <c r="AAW1" s="1111"/>
      <c r="AAX1" s="1111"/>
      <c r="AAY1" s="1111"/>
      <c r="AAZ1" s="1111"/>
      <c r="ABA1" s="266">
        <f>AAR1+1</f>
        <v>74</v>
      </c>
      <c r="ABC1" s="1111" t="str">
        <f>AAT1</f>
        <v>ENTRADA DEL MES DE    ENERO  2023</v>
      </c>
      <c r="ABD1" s="1111"/>
      <c r="ABE1" s="1111"/>
      <c r="ABF1" s="1111"/>
      <c r="ABG1" s="1111"/>
      <c r="ABH1" s="1111"/>
      <c r="ABI1" s="1111"/>
      <c r="ABJ1" s="266">
        <f>ABA1+1</f>
        <v>75</v>
      </c>
      <c r="ABL1" s="1111" t="str">
        <f>ABC1</f>
        <v>ENTRADA DEL MES DE    ENERO  2023</v>
      </c>
      <c r="ABM1" s="1111"/>
      <c r="ABN1" s="1111"/>
      <c r="ABO1" s="1111"/>
      <c r="ABP1" s="1111"/>
      <c r="ABQ1" s="1111"/>
      <c r="ABR1" s="1111"/>
      <c r="ABS1" s="266">
        <f>ABJ1+1</f>
        <v>76</v>
      </c>
      <c r="ABU1" s="1111" t="str">
        <f>ABL1</f>
        <v>ENTRADA DEL MES DE    ENERO  2023</v>
      </c>
      <c r="ABV1" s="1111"/>
      <c r="ABW1" s="1111"/>
      <c r="ABX1" s="1111"/>
      <c r="ABY1" s="1111"/>
      <c r="ABZ1" s="1111"/>
      <c r="ACA1" s="1111"/>
      <c r="ACB1" s="266">
        <f>ABS1+1</f>
        <v>77</v>
      </c>
      <c r="ACD1" s="1111" t="str">
        <f>ABU1</f>
        <v>ENTRADA DEL MES DE    ENERO  2023</v>
      </c>
      <c r="ACE1" s="1111"/>
      <c r="ACF1" s="1111"/>
      <c r="ACG1" s="1111"/>
      <c r="ACH1" s="1111"/>
      <c r="ACI1" s="1111"/>
      <c r="ACJ1" s="1111"/>
      <c r="ACK1" s="266">
        <f>ACB1+1</f>
        <v>78</v>
      </c>
      <c r="ACM1" s="1111" t="str">
        <f>ACD1</f>
        <v>ENTRADA DEL MES DE    ENERO  2023</v>
      </c>
      <c r="ACN1" s="1111"/>
      <c r="ACO1" s="1111"/>
      <c r="ACP1" s="1111"/>
      <c r="ACQ1" s="1111"/>
      <c r="ACR1" s="1111"/>
      <c r="ACS1" s="1111"/>
      <c r="ACT1" s="266">
        <f>ACK1+1</f>
        <v>79</v>
      </c>
      <c r="ACV1" s="1111" t="str">
        <f>ACM1</f>
        <v>ENTRADA DEL MES DE    ENERO  2023</v>
      </c>
      <c r="ACW1" s="1111"/>
      <c r="ACX1" s="1111"/>
      <c r="ACY1" s="1111"/>
      <c r="ACZ1" s="1111"/>
      <c r="ADA1" s="1111"/>
      <c r="ADB1" s="1111"/>
      <c r="ADC1" s="266">
        <f>ACT1+1</f>
        <v>80</v>
      </c>
      <c r="ADE1" s="1111" t="str">
        <f>ACV1</f>
        <v>ENTRADA DEL MES DE    ENERO  2023</v>
      </c>
      <c r="ADF1" s="1111"/>
      <c r="ADG1" s="1111"/>
      <c r="ADH1" s="1111"/>
      <c r="ADI1" s="1111"/>
      <c r="ADJ1" s="1111"/>
      <c r="ADK1" s="1111"/>
      <c r="ADL1" s="266">
        <f>ADC1+1</f>
        <v>81</v>
      </c>
      <c r="ADN1" s="1111" t="str">
        <f>ADE1</f>
        <v>ENTRADA DEL MES DE    ENERO  2023</v>
      </c>
      <c r="ADO1" s="1111"/>
      <c r="ADP1" s="1111"/>
      <c r="ADQ1" s="1111"/>
      <c r="ADR1" s="1111"/>
      <c r="ADS1" s="1111"/>
      <c r="ADT1" s="1111"/>
      <c r="ADU1" s="266">
        <f>ADL1+1</f>
        <v>82</v>
      </c>
      <c r="ADW1" s="1111" t="str">
        <f>ADN1</f>
        <v>ENTRADA DEL MES DE    ENERO  2023</v>
      </c>
      <c r="ADX1" s="1111"/>
      <c r="ADY1" s="1111"/>
      <c r="ADZ1" s="1111"/>
      <c r="AEA1" s="1111"/>
      <c r="AEB1" s="1111"/>
      <c r="AEC1" s="1111"/>
      <c r="AED1" s="266">
        <f>ADU1+1</f>
        <v>83</v>
      </c>
      <c r="AEF1" s="1111" t="str">
        <f>ADW1</f>
        <v>ENTRADA DEL MES DE    ENERO  2023</v>
      </c>
      <c r="AEG1" s="1111"/>
      <c r="AEH1" s="1111"/>
      <c r="AEI1" s="1111"/>
      <c r="AEJ1" s="1111"/>
      <c r="AEK1" s="1111"/>
      <c r="AEL1" s="1111"/>
      <c r="AEM1" s="266">
        <f>AED1+1</f>
        <v>84</v>
      </c>
      <c r="AEO1" s="1111" t="str">
        <f>AEF1</f>
        <v>ENTRADA DEL MES DE    ENERO  2023</v>
      </c>
      <c r="AEP1" s="1111"/>
      <c r="AEQ1" s="1111"/>
      <c r="AER1" s="1111"/>
      <c r="AES1" s="1111"/>
      <c r="AET1" s="1111"/>
      <c r="AEU1" s="1111"/>
      <c r="AEV1" s="266">
        <f>AEM1+1</f>
        <v>85</v>
      </c>
      <c r="AEX1" s="1111" t="str">
        <f>AEO1</f>
        <v>ENTRADA DEL MES DE    ENERO  2023</v>
      </c>
      <c r="AEY1" s="1111"/>
      <c r="AEZ1" s="1111"/>
      <c r="AFA1" s="1111"/>
      <c r="AFB1" s="1111"/>
      <c r="AFC1" s="1111"/>
      <c r="AFD1" s="1111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87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54">
        <v>19195</v>
      </c>
      <c r="AB5" s="138">
        <f>Y5-AA5</f>
        <v>19.139999999999418</v>
      </c>
      <c r="AC5" s="391"/>
      <c r="AE5" s="671" t="s">
        <v>320</v>
      </c>
      <c r="AF5" s="1087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54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88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54">
        <v>18574.52</v>
      </c>
      <c r="AV5" s="138">
        <f>AS5-AU5</f>
        <v>-38.630000000001019</v>
      </c>
      <c r="AW5" s="391"/>
      <c r="AY5" s="677" t="s">
        <v>141</v>
      </c>
      <c r="AZ5" s="1087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54">
        <v>18989.5</v>
      </c>
      <c r="BF5" s="138">
        <f>BC5-BE5</f>
        <v>-55.860000000000582</v>
      </c>
      <c r="BG5" s="391"/>
      <c r="BI5" s="1114" t="s">
        <v>322</v>
      </c>
      <c r="BJ5" s="1092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54">
        <v>18735.97</v>
      </c>
      <c r="BP5" s="138">
        <f>BM5-BO5</f>
        <v>-61.260000000002037</v>
      </c>
      <c r="BQ5" s="391"/>
      <c r="BS5" s="1113"/>
      <c r="BT5" s="957"/>
      <c r="BU5" s="678"/>
      <c r="BV5" s="674"/>
      <c r="BW5" s="675"/>
      <c r="BX5" s="672"/>
      <c r="BY5" s="954"/>
      <c r="BZ5" s="138">
        <f>BW5-BY5</f>
        <v>0</v>
      </c>
      <c r="CA5" s="391"/>
      <c r="CB5" s="241"/>
      <c r="CC5" s="671"/>
      <c r="CD5" s="958"/>
      <c r="CE5" s="678"/>
      <c r="CF5" s="674"/>
      <c r="CG5" s="675"/>
      <c r="CH5" s="672"/>
      <c r="CI5" s="954"/>
      <c r="CJ5" s="138">
        <f>CG5-CI5</f>
        <v>0</v>
      </c>
      <c r="CK5" s="241"/>
      <c r="CL5" s="241"/>
      <c r="CM5" s="1114"/>
      <c r="CN5" s="959"/>
      <c r="CO5" s="673"/>
      <c r="CP5" s="674"/>
      <c r="CQ5" s="675"/>
      <c r="CR5" s="672"/>
      <c r="CS5" s="954"/>
      <c r="CT5" s="138">
        <f>CQ5-CS5</f>
        <v>0</v>
      </c>
      <c r="CU5" s="391"/>
      <c r="CW5" s="671"/>
      <c r="CX5" s="672"/>
      <c r="CY5" s="673"/>
      <c r="CZ5" s="674"/>
      <c r="DA5" s="675"/>
      <c r="DB5" s="672"/>
      <c r="DC5" s="954"/>
      <c r="DD5" s="138">
        <f>DA5-DC5</f>
        <v>0</v>
      </c>
      <c r="DE5" s="391"/>
      <c r="DG5" s="677"/>
      <c r="DH5" s="958"/>
      <c r="DI5" s="678"/>
      <c r="DJ5" s="674"/>
      <c r="DK5" s="675"/>
      <c r="DL5" s="672"/>
      <c r="DM5" s="954"/>
      <c r="DN5" s="138">
        <f>DK5-DM5</f>
        <v>0</v>
      </c>
      <c r="DO5" s="391"/>
      <c r="DQ5" s="1116"/>
      <c r="DR5" s="958"/>
      <c r="DS5" s="678"/>
      <c r="DT5" s="674"/>
      <c r="DU5" s="675"/>
      <c r="DV5" s="672"/>
      <c r="DW5" s="954"/>
      <c r="DX5" s="138">
        <f>DU5-DW5</f>
        <v>0</v>
      </c>
      <c r="DY5" s="241"/>
      <c r="EA5" s="677"/>
      <c r="EB5" s="672"/>
      <c r="EC5" s="678"/>
      <c r="ED5" s="674"/>
      <c r="EE5" s="675"/>
      <c r="EF5" s="672"/>
      <c r="EG5" s="954"/>
      <c r="EH5" s="138">
        <f>EE5-EG5</f>
        <v>0</v>
      </c>
      <c r="EI5" s="391"/>
      <c r="EJ5" s="75" t="s">
        <v>49</v>
      </c>
      <c r="EK5" s="677"/>
      <c r="EL5" s="672"/>
      <c r="EM5" s="678"/>
      <c r="EN5" s="674"/>
      <c r="EO5" s="675"/>
      <c r="EP5" s="672"/>
      <c r="EQ5" s="954"/>
      <c r="ER5" s="138">
        <f>EO5-EQ5</f>
        <v>0</v>
      </c>
      <c r="ES5" s="391"/>
      <c r="ET5" s="75" t="s">
        <v>49</v>
      </c>
      <c r="EU5" s="671"/>
      <c r="EV5" s="672"/>
      <c r="EW5" s="673"/>
      <c r="EX5" s="674"/>
      <c r="EY5" s="675"/>
      <c r="EZ5" s="672"/>
      <c r="FA5" s="655"/>
      <c r="FB5" s="138">
        <f>EY5-FA5</f>
        <v>0</v>
      </c>
      <c r="FC5" s="391"/>
      <c r="FE5" s="677"/>
      <c r="FF5" s="672"/>
      <c r="FG5" s="678"/>
      <c r="FH5" s="674"/>
      <c r="FI5" s="675"/>
      <c r="FJ5" s="672"/>
      <c r="FK5" s="655"/>
      <c r="FL5" s="138">
        <f>FI5-FK5</f>
        <v>0</v>
      </c>
      <c r="FM5" s="391"/>
      <c r="FO5" s="686"/>
      <c r="FP5" s="672"/>
      <c r="FQ5" s="678"/>
      <c r="FR5" s="674"/>
      <c r="FS5" s="675"/>
      <c r="FT5" s="672"/>
      <c r="FU5" s="954"/>
      <c r="FV5" s="138">
        <f>FS5-FU5</f>
        <v>0</v>
      </c>
      <c r="FW5" s="391"/>
      <c r="FY5" s="671"/>
      <c r="FZ5" s="672"/>
      <c r="GA5" s="673"/>
      <c r="GB5" s="674"/>
      <c r="GC5" s="675"/>
      <c r="GD5" s="672"/>
      <c r="GE5" s="954"/>
      <c r="GF5" s="138">
        <f>GC5-GE5</f>
        <v>0</v>
      </c>
      <c r="GG5" s="391"/>
      <c r="GI5" s="755"/>
      <c r="GJ5" s="672"/>
      <c r="GK5" s="678"/>
      <c r="GL5" s="676"/>
      <c r="GM5" s="675"/>
      <c r="GN5" s="672"/>
      <c r="GO5" s="954"/>
      <c r="GP5" s="138">
        <f>GM5-GO5</f>
        <v>0</v>
      </c>
      <c r="GQ5" s="391"/>
      <c r="GS5" s="1114"/>
      <c r="GT5" s="672"/>
      <c r="GU5" s="672"/>
      <c r="GV5" s="676"/>
      <c r="GW5" s="675"/>
      <c r="GX5" s="672"/>
      <c r="GY5" s="954"/>
      <c r="GZ5" s="138">
        <f>GW5-GY5</f>
        <v>0</v>
      </c>
      <c r="HA5" s="391"/>
      <c r="HC5" s="1113"/>
      <c r="HD5" s="672"/>
      <c r="HE5" s="678"/>
      <c r="HF5" s="676"/>
      <c r="HG5" s="675"/>
      <c r="HH5" s="672"/>
      <c r="HI5" s="954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14"/>
      <c r="HX5" s="672"/>
      <c r="HY5" s="678"/>
      <c r="HZ5" s="674"/>
      <c r="IA5" s="675"/>
      <c r="IB5" s="672"/>
      <c r="IC5" s="954"/>
      <c r="ID5" s="138">
        <f>IA5-IC5</f>
        <v>0</v>
      </c>
      <c r="IE5" s="391"/>
      <c r="IG5" s="1114"/>
      <c r="IH5" s="672"/>
      <c r="II5" s="678"/>
      <c r="IJ5" s="674"/>
      <c r="IK5" s="675"/>
      <c r="IL5" s="672"/>
      <c r="IM5" s="954"/>
      <c r="IN5" s="138">
        <f>IK5-IM5</f>
        <v>0</v>
      </c>
      <c r="IO5" s="391"/>
      <c r="IQ5" s="1114"/>
      <c r="IR5" s="951"/>
      <c r="IS5" s="673"/>
      <c r="IT5" s="676"/>
      <c r="IU5" s="675"/>
      <c r="IV5" s="672"/>
      <c r="IW5" s="954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54"/>
      <c r="JH5" s="138">
        <f>JE5-JG5</f>
        <v>0</v>
      </c>
      <c r="JI5" s="391"/>
      <c r="JK5" s="1116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54"/>
      <c r="KB5" s="138">
        <f>JY5-KA5</f>
        <v>0</v>
      </c>
      <c r="KC5" s="391"/>
      <c r="KE5" s="1115"/>
      <c r="KF5" s="672"/>
      <c r="KG5" s="673"/>
      <c r="KH5" s="674"/>
      <c r="KI5" s="675"/>
      <c r="KJ5" s="672"/>
      <c r="KK5" s="954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54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54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54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54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54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54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54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54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54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54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54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54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54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54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54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54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54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54"/>
      <c r="RK5" s="138">
        <f>RH5-RJ5</f>
        <v>0</v>
      </c>
      <c r="RL5" s="138"/>
      <c r="RN5" s="677"/>
      <c r="RO5" s="958"/>
      <c r="RP5" s="679"/>
      <c r="RQ5" s="676"/>
      <c r="RR5" s="675"/>
      <c r="RS5" s="672"/>
      <c r="RT5" s="954"/>
      <c r="RU5" s="138">
        <f>RR5-RT5</f>
        <v>0</v>
      </c>
      <c r="RV5" s="138"/>
      <c r="RX5" s="677"/>
      <c r="RY5" s="958"/>
      <c r="RZ5" s="679"/>
      <c r="SA5" s="674"/>
      <c r="SB5" s="675"/>
      <c r="SC5" s="672"/>
      <c r="SD5" s="954"/>
      <c r="SE5" s="138">
        <f>SB5-SD5</f>
        <v>0</v>
      </c>
      <c r="SF5" s="138"/>
      <c r="SH5" s="677"/>
      <c r="SI5" s="958"/>
      <c r="SJ5" s="679"/>
      <c r="SK5" s="674"/>
      <c r="SL5" s="675"/>
      <c r="SM5" s="672"/>
      <c r="SN5" s="954"/>
      <c r="SO5" s="138">
        <f>SL5-SN5</f>
        <v>0</v>
      </c>
      <c r="SP5" s="138"/>
      <c r="SR5" s="961"/>
      <c r="SS5" s="958"/>
      <c r="ST5" s="679"/>
      <c r="SU5" s="674"/>
      <c r="SV5" s="675"/>
      <c r="SW5" s="672"/>
      <c r="SX5" s="954"/>
      <c r="SY5" s="138">
        <f>SV5-SX5</f>
        <v>0</v>
      </c>
      <c r="SZ5" s="138"/>
      <c r="TB5" s="961"/>
      <c r="TC5" s="958"/>
      <c r="TD5" s="679"/>
      <c r="TE5" s="674"/>
      <c r="TF5" s="675"/>
      <c r="TG5" s="672"/>
      <c r="TH5" s="954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55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14"/>
      <c r="BJ6" s="680"/>
      <c r="BK6" s="677"/>
      <c r="BL6" s="677"/>
      <c r="BM6" s="677"/>
      <c r="BN6" s="677"/>
      <c r="BO6" s="672"/>
      <c r="BQ6" s="241"/>
      <c r="BS6" s="1113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14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16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14"/>
      <c r="GT6" s="687"/>
      <c r="GU6" s="677"/>
      <c r="GV6" s="677"/>
      <c r="GW6" s="677"/>
      <c r="GX6" s="677"/>
      <c r="GY6" s="672"/>
      <c r="HA6" s="241"/>
      <c r="HC6" s="1113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14"/>
      <c r="HX6" s="677"/>
      <c r="HY6" s="677"/>
      <c r="HZ6" s="677"/>
      <c r="IA6" s="677"/>
      <c r="IB6" s="677"/>
      <c r="IC6" s="672"/>
      <c r="IE6" s="241"/>
      <c r="IG6" s="1114"/>
      <c r="IH6" s="677"/>
      <c r="II6" s="677"/>
      <c r="IJ6" s="677"/>
      <c r="IK6" s="677"/>
      <c r="IL6" s="677"/>
      <c r="IM6" s="672"/>
      <c r="IO6" s="241"/>
      <c r="IQ6" s="1114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16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15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55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60"/>
      <c r="OL6" s="681"/>
      <c r="OM6" s="677"/>
      <c r="ON6" s="677"/>
      <c r="OO6" s="677"/>
      <c r="OP6" s="677"/>
      <c r="OQ6" s="672"/>
      <c r="OU6" s="960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60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/>
      <c r="BW8" s="683"/>
      <c r="BX8" s="657"/>
      <c r="BY8" s="956"/>
      <c r="BZ8" s="685"/>
      <c r="CA8" s="241">
        <f t="shared" ref="CA8:CA28" si="5">BZ8*BX8</f>
        <v>0</v>
      </c>
      <c r="CC8" s="61"/>
      <c r="CD8" s="212"/>
      <c r="CE8" s="15">
        <v>1</v>
      </c>
      <c r="CF8" s="92"/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/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/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/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/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/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/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/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/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/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/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/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/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/>
      <c r="BW9" s="683"/>
      <c r="BX9" s="657"/>
      <c r="BY9" s="956"/>
      <c r="BZ9" s="685"/>
      <c r="CA9" s="241">
        <f t="shared" si="5"/>
        <v>0</v>
      </c>
      <c r="CD9" s="212"/>
      <c r="CE9" s="15">
        <v>2</v>
      </c>
      <c r="CF9" s="92"/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/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/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/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/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/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/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/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/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/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/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/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/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>
        <f t="shared" ref="B10:I10" si="57">BS5</f>
        <v>0</v>
      </c>
      <c r="C10" s="75">
        <f t="shared" si="57"/>
        <v>0</v>
      </c>
      <c r="D10" s="102">
        <f t="shared" si="57"/>
        <v>0</v>
      </c>
      <c r="E10" s="135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5">
        <f t="shared" si="57"/>
        <v>0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/>
      <c r="BW10" s="683"/>
      <c r="BX10" s="657"/>
      <c r="BY10" s="956"/>
      <c r="BZ10" s="685"/>
      <c r="CA10" s="241">
        <f t="shared" si="5"/>
        <v>0</v>
      </c>
      <c r="CD10" s="212"/>
      <c r="CE10" s="15">
        <v>3</v>
      </c>
      <c r="CF10" s="92"/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/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/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/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/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/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/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/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/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/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/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/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/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>
        <f t="shared" ref="B11:I11" si="59">CC5</f>
        <v>0</v>
      </c>
      <c r="C11" s="75">
        <f t="shared" si="59"/>
        <v>0</v>
      </c>
      <c r="D11" s="102">
        <f t="shared" si="59"/>
        <v>0</v>
      </c>
      <c r="E11" s="135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5">
        <f t="shared" si="59"/>
        <v>0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/>
      <c r="BW11" s="683"/>
      <c r="BX11" s="657"/>
      <c r="BY11" s="956"/>
      <c r="BZ11" s="685"/>
      <c r="CA11" s="241">
        <f t="shared" si="5"/>
        <v>0</v>
      </c>
      <c r="CC11" s="61"/>
      <c r="CD11" s="212"/>
      <c r="CE11" s="15">
        <v>4</v>
      </c>
      <c r="CF11" s="92"/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/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/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/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/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/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/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/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/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/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/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/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/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>
        <f t="shared" ref="B12:I12" si="60">CM5</f>
        <v>0</v>
      </c>
      <c r="C12" s="75">
        <f t="shared" si="60"/>
        <v>0</v>
      </c>
      <c r="D12" s="102">
        <f t="shared" si="60"/>
        <v>0</v>
      </c>
      <c r="E12" s="135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5">
        <f t="shared" si="60"/>
        <v>0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/>
      <c r="BW12" s="683"/>
      <c r="BX12" s="657"/>
      <c r="BY12" s="956"/>
      <c r="BZ12" s="685"/>
      <c r="CA12" s="241">
        <f t="shared" si="5"/>
        <v>0</v>
      </c>
      <c r="CD12" s="212"/>
      <c r="CE12" s="15">
        <v>5</v>
      </c>
      <c r="CF12" s="92"/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/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/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/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/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/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/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/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/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/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/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/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/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>
        <f t="shared" ref="B13:I13" si="61">CW5</f>
        <v>0</v>
      </c>
      <c r="C13" s="75">
        <f t="shared" si="61"/>
        <v>0</v>
      </c>
      <c r="D13" s="102">
        <f t="shared" si="61"/>
        <v>0</v>
      </c>
      <c r="E13" s="135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5">
        <f t="shared" si="61"/>
        <v>0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/>
      <c r="BW13" s="683"/>
      <c r="BX13" s="657"/>
      <c r="BY13" s="956"/>
      <c r="BZ13" s="685"/>
      <c r="CA13" s="241">
        <f t="shared" si="5"/>
        <v>0</v>
      </c>
      <c r="CD13" s="212"/>
      <c r="CE13" s="15">
        <v>6</v>
      </c>
      <c r="CF13" s="92"/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/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/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/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/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/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/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/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/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/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/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/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/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>
        <f t="shared" ref="B14:I14" si="62">DG5</f>
        <v>0</v>
      </c>
      <c r="C14" s="75">
        <f t="shared" si="62"/>
        <v>0</v>
      </c>
      <c r="D14" s="102">
        <f t="shared" si="62"/>
        <v>0</v>
      </c>
      <c r="E14" s="135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5">
        <f t="shared" si="62"/>
        <v>0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/>
      <c r="BW14" s="683"/>
      <c r="BX14" s="657"/>
      <c r="BY14" s="956"/>
      <c r="BZ14" s="685"/>
      <c r="CA14" s="241">
        <f t="shared" si="5"/>
        <v>0</v>
      </c>
      <c r="CD14" s="212"/>
      <c r="CE14" s="15">
        <v>7</v>
      </c>
      <c r="CF14" s="92"/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/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/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/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/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/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/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/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/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/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/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/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/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>
        <f t="shared" ref="B15:I15" si="63">DQ5</f>
        <v>0</v>
      </c>
      <c r="C15" s="75">
        <f t="shared" si="63"/>
        <v>0</v>
      </c>
      <c r="D15" s="102">
        <f t="shared" si="63"/>
        <v>0</v>
      </c>
      <c r="E15" s="135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5">
        <f t="shared" si="63"/>
        <v>0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/>
      <c r="BW15" s="683"/>
      <c r="BX15" s="657"/>
      <c r="BY15" s="956"/>
      <c r="BZ15" s="685"/>
      <c r="CA15" s="241">
        <f t="shared" si="5"/>
        <v>0</v>
      </c>
      <c r="CD15" s="212"/>
      <c r="CE15" s="15">
        <v>8</v>
      </c>
      <c r="CF15" s="92"/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/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/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/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/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/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/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/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/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/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/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/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/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>
        <f t="shared" ref="B16:I16" si="64">EA5</f>
        <v>0</v>
      </c>
      <c r="C16" s="75">
        <f t="shared" si="64"/>
        <v>0</v>
      </c>
      <c r="D16" s="102">
        <f t="shared" si="64"/>
        <v>0</v>
      </c>
      <c r="E16" s="135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5">
        <f t="shared" si="64"/>
        <v>0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/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/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/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/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/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/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/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/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/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/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/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/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/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/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>
        <f>EK5</f>
        <v>0</v>
      </c>
      <c r="C17" s="75">
        <f t="shared" ref="C17:I17" si="65">EL5</f>
        <v>0</v>
      </c>
      <c r="D17" s="102">
        <f t="shared" si="65"/>
        <v>0</v>
      </c>
      <c r="E17" s="135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5">
        <f t="shared" si="65"/>
        <v>0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/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/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/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/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/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/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/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/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/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/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/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/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/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/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8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>
        <f t="shared" ref="B18:I18" si="66">EU5</f>
        <v>0</v>
      </c>
      <c r="C18" s="75">
        <f t="shared" si="66"/>
        <v>0</v>
      </c>
      <c r="D18" s="102">
        <f t="shared" si="66"/>
        <v>0</v>
      </c>
      <c r="E18" s="135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5">
        <f t="shared" si="66"/>
        <v>0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/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/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/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/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/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/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/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/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/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/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/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/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/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/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8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>
        <f t="shared" ref="B19:I19" si="67">FE5</f>
        <v>0</v>
      </c>
      <c r="C19" s="75">
        <f t="shared" si="67"/>
        <v>0</v>
      </c>
      <c r="D19" s="102">
        <f t="shared" si="67"/>
        <v>0</v>
      </c>
      <c r="E19" s="135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5">
        <f t="shared" si="67"/>
        <v>0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/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/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/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/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/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/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/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/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/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/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/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/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/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/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8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>
        <f t="shared" ref="B20:I20" si="68">FO5</f>
        <v>0</v>
      </c>
      <c r="C20" s="75">
        <f t="shared" si="68"/>
        <v>0</v>
      </c>
      <c r="D20" s="102">
        <f t="shared" si="68"/>
        <v>0</v>
      </c>
      <c r="E20" s="135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5">
        <f t="shared" si="68"/>
        <v>0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/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/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/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/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/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/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/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/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/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/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/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/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/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/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8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>
        <f t="shared" ref="B21:I21" si="69">FY5</f>
        <v>0</v>
      </c>
      <c r="C21" s="75">
        <f t="shared" si="69"/>
        <v>0</v>
      </c>
      <c r="D21" s="297">
        <f>GA5</f>
        <v>0</v>
      </c>
      <c r="E21" s="135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5">
        <f t="shared" si="69"/>
        <v>0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/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/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/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/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/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/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/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/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/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/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/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/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/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/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8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>
        <f t="shared" ref="B22:H22" si="70">GI5</f>
        <v>0</v>
      </c>
      <c r="C22" s="75">
        <f t="shared" si="70"/>
        <v>0</v>
      </c>
      <c r="D22" s="102">
        <f t="shared" si="70"/>
        <v>0</v>
      </c>
      <c r="E22" s="135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5">
        <f>GP5</f>
        <v>0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/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/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/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/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/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/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/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/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/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/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/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/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/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/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8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8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>
        <f t="shared" ref="B23:H23" si="71">GS5</f>
        <v>0</v>
      </c>
      <c r="C23" s="75">
        <f>GT5</f>
        <v>0</v>
      </c>
      <c r="D23" s="102">
        <f>GU5</f>
        <v>0</v>
      </c>
      <c r="E23" s="135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5">
        <f>F23-H23</f>
        <v>0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/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/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/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/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/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/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/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/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/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/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/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/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/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/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8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/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/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/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/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/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/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/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/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/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/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/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/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/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/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8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/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/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/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/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/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/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/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/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/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/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/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/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/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/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8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/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/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/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/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/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/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/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/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/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/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/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/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/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/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8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/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/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/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/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/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/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/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/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/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/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/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/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/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/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8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/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/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/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/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/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/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/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/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8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8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9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9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07" t="s">
        <v>21</v>
      </c>
      <c r="O33" s="1108"/>
      <c r="P33" s="215">
        <f>SUM(Q5-P32)</f>
        <v>6304.0999999999985</v>
      </c>
      <c r="X33" s="870" t="s">
        <v>21</v>
      </c>
      <c r="Y33" s="871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0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07" t="s">
        <v>21</v>
      </c>
      <c r="SB33" s="1108"/>
      <c r="SC33" s="141">
        <f>SUM(SD5-SC32)</f>
        <v>0</v>
      </c>
      <c r="SK33" s="1107" t="s">
        <v>21</v>
      </c>
      <c r="SL33" s="1108"/>
      <c r="SM33" s="141">
        <f>SUM(SN5-SM32)</f>
        <v>0</v>
      </c>
      <c r="SU33" s="1107" t="s">
        <v>21</v>
      </c>
      <c r="SV33" s="1108"/>
      <c r="SW33" s="215">
        <f>SUM(SX5-SW32)</f>
        <v>0</v>
      </c>
      <c r="TE33" s="1107" t="s">
        <v>21</v>
      </c>
      <c r="TF33" s="1108"/>
      <c r="TG33" s="141">
        <f>SUM(TH5-TG32)</f>
        <v>0</v>
      </c>
      <c r="TO33" s="1107" t="s">
        <v>21</v>
      </c>
      <c r="TP33" s="1108"/>
      <c r="TQ33" s="141">
        <f>SUM(TR5-TQ32)</f>
        <v>0</v>
      </c>
      <c r="TY33" s="1107" t="s">
        <v>21</v>
      </c>
      <c r="TZ33" s="1108"/>
      <c r="UA33" s="141">
        <f>SUM(UB5-UA32)</f>
        <v>0</v>
      </c>
      <c r="UH33" s="1107" t="s">
        <v>21</v>
      </c>
      <c r="UI33" s="1108"/>
      <c r="UJ33" s="141">
        <f>SUM(UK5-UJ32)</f>
        <v>0</v>
      </c>
      <c r="UQ33" s="1107" t="s">
        <v>21</v>
      </c>
      <c r="UR33" s="1108"/>
      <c r="US33" s="141">
        <f>SUM(UT5-US32)</f>
        <v>0</v>
      </c>
      <c r="UZ33" s="1107" t="s">
        <v>21</v>
      </c>
      <c r="VA33" s="1108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07" t="s">
        <v>21</v>
      </c>
      <c r="WB33" s="1108"/>
      <c r="WC33" s="141">
        <f>WD5-WC32</f>
        <v>-22</v>
      </c>
      <c r="WJ33" s="1107" t="s">
        <v>21</v>
      </c>
      <c r="WK33" s="1108"/>
      <c r="WL33" s="141">
        <f>WM5-WL32</f>
        <v>-22</v>
      </c>
      <c r="WS33" s="1107" t="s">
        <v>21</v>
      </c>
      <c r="WT33" s="1108"/>
      <c r="WU33" s="141">
        <f>WV5-WU32</f>
        <v>-22</v>
      </c>
      <c r="XB33" s="1107" t="s">
        <v>21</v>
      </c>
      <c r="XC33" s="1108"/>
      <c r="XD33" s="141">
        <f>XE5-XD32</f>
        <v>-22</v>
      </c>
      <c r="XK33" s="1107" t="s">
        <v>21</v>
      </c>
      <c r="XL33" s="1108"/>
      <c r="XM33" s="141">
        <f>XN5-XM32</f>
        <v>-22</v>
      </c>
      <c r="XT33" s="1107" t="s">
        <v>21</v>
      </c>
      <c r="XU33" s="1108"/>
      <c r="XV33" s="141">
        <f>XW5-XV32</f>
        <v>-22</v>
      </c>
      <c r="YC33" s="1107" t="s">
        <v>21</v>
      </c>
      <c r="YD33" s="1108"/>
      <c r="YE33" s="141">
        <f>YF5-YE32</f>
        <v>-22</v>
      </c>
      <c r="YL33" s="1107" t="s">
        <v>21</v>
      </c>
      <c r="YM33" s="1108"/>
      <c r="YN33" s="141">
        <f>YO5-YN32</f>
        <v>-22</v>
      </c>
      <c r="YU33" s="1107" t="s">
        <v>21</v>
      </c>
      <c r="YV33" s="1108"/>
      <c r="YW33" s="141">
        <f>YX5-YW32</f>
        <v>-22</v>
      </c>
      <c r="ZD33" s="1107" t="s">
        <v>21</v>
      </c>
      <c r="ZE33" s="1108"/>
      <c r="ZF33" s="141">
        <f>ZG5-ZF32</f>
        <v>-22</v>
      </c>
      <c r="ZM33" s="1107" t="s">
        <v>21</v>
      </c>
      <c r="ZN33" s="1108"/>
      <c r="ZO33" s="141">
        <f>ZP5-ZO32</f>
        <v>-22</v>
      </c>
      <c r="ZV33" s="1107" t="s">
        <v>21</v>
      </c>
      <c r="ZW33" s="1108"/>
      <c r="ZX33" s="141">
        <f>ZY5-ZX32</f>
        <v>-22</v>
      </c>
      <c r="AAE33" s="1107" t="s">
        <v>21</v>
      </c>
      <c r="AAF33" s="1108"/>
      <c r="AAG33" s="141">
        <f>AAH5-AAG32</f>
        <v>-22</v>
      </c>
      <c r="AAN33" s="1107" t="s">
        <v>21</v>
      </c>
      <c r="AAO33" s="1108"/>
      <c r="AAP33" s="141">
        <f>AAQ5-AAP32</f>
        <v>-22</v>
      </c>
      <c r="AAW33" s="1107" t="s">
        <v>21</v>
      </c>
      <c r="AAX33" s="1108"/>
      <c r="AAY33" s="141">
        <f>AAZ5-AAY32</f>
        <v>-22</v>
      </c>
      <c r="ABF33" s="1107" t="s">
        <v>21</v>
      </c>
      <c r="ABG33" s="1108"/>
      <c r="ABH33" s="141">
        <f>ABH32-ABF32</f>
        <v>22</v>
      </c>
      <c r="ABO33" s="1107" t="s">
        <v>21</v>
      </c>
      <c r="ABP33" s="1108"/>
      <c r="ABQ33" s="141">
        <f>ABR5-ABQ32</f>
        <v>-22</v>
      </c>
      <c r="ABX33" s="1107" t="s">
        <v>21</v>
      </c>
      <c r="ABY33" s="1108"/>
      <c r="ABZ33" s="141">
        <f>ACA5-ABZ32</f>
        <v>-22</v>
      </c>
      <c r="ACG33" s="1107" t="s">
        <v>21</v>
      </c>
      <c r="ACH33" s="1108"/>
      <c r="ACI33" s="141">
        <f>ACJ5-ACI32</f>
        <v>-22</v>
      </c>
      <c r="ACP33" s="1107" t="s">
        <v>21</v>
      </c>
      <c r="ACQ33" s="1108"/>
      <c r="ACR33" s="141">
        <f>ACS5-ACR32</f>
        <v>-22</v>
      </c>
      <c r="ACY33" s="1107" t="s">
        <v>21</v>
      </c>
      <c r="ACZ33" s="1108"/>
      <c r="ADA33" s="141">
        <f>ADB5-ADA32</f>
        <v>-22</v>
      </c>
      <c r="ADH33" s="1107" t="s">
        <v>21</v>
      </c>
      <c r="ADI33" s="1108"/>
      <c r="ADJ33" s="141">
        <f>ADK5-ADJ32</f>
        <v>-22</v>
      </c>
      <c r="ADQ33" s="1107" t="s">
        <v>21</v>
      </c>
      <c r="ADR33" s="1108"/>
      <c r="ADS33" s="141">
        <f>ADT5-ADS32</f>
        <v>-22</v>
      </c>
      <c r="ADZ33" s="1107" t="s">
        <v>21</v>
      </c>
      <c r="AEA33" s="1108"/>
      <c r="AEB33" s="141">
        <f>AEC5-AEB32</f>
        <v>-22</v>
      </c>
      <c r="AEI33" s="1107" t="s">
        <v>21</v>
      </c>
      <c r="AEJ33" s="1108"/>
      <c r="AEK33" s="141">
        <f>AEL5-AEK32</f>
        <v>-22</v>
      </c>
      <c r="AER33" s="1107" t="s">
        <v>21</v>
      </c>
      <c r="AES33" s="1108"/>
      <c r="AET33" s="141">
        <f>AEU5-AET32</f>
        <v>-22</v>
      </c>
      <c r="AFA33" s="1107" t="s">
        <v>21</v>
      </c>
      <c r="AFB33" s="1108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09" t="s">
        <v>4</v>
      </c>
      <c r="O34" s="1110"/>
      <c r="P34" s="49"/>
      <c r="X34" s="872" t="s">
        <v>4</v>
      </c>
      <c r="Y34" s="873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09" t="s">
        <v>4</v>
      </c>
      <c r="SB34" s="1110"/>
      <c r="SC34" s="49"/>
      <c r="SK34" s="1109" t="s">
        <v>4</v>
      </c>
      <c r="SL34" s="1110"/>
      <c r="SM34" s="49"/>
      <c r="SU34" s="1109" t="s">
        <v>4</v>
      </c>
      <c r="SV34" s="1110"/>
      <c r="SW34" s="49"/>
      <c r="TE34" s="1109" t="s">
        <v>4</v>
      </c>
      <c r="TF34" s="1110"/>
      <c r="TG34" s="49"/>
      <c r="TO34" s="1109" t="s">
        <v>4</v>
      </c>
      <c r="TP34" s="1110"/>
      <c r="TQ34" s="49"/>
      <c r="TY34" s="1109" t="s">
        <v>4</v>
      </c>
      <c r="TZ34" s="1110"/>
      <c r="UA34" s="49"/>
      <c r="UH34" s="1109" t="s">
        <v>4</v>
      </c>
      <c r="UI34" s="1110"/>
      <c r="UJ34" s="49"/>
      <c r="UQ34" s="1109" t="s">
        <v>4</v>
      </c>
      <c r="UR34" s="1110"/>
      <c r="US34" s="49"/>
      <c r="UZ34" s="1109" t="s">
        <v>4</v>
      </c>
      <c r="VA34" s="1110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09" t="s">
        <v>4</v>
      </c>
      <c r="WB34" s="1110"/>
      <c r="WC34" s="49"/>
      <c r="WJ34" s="1109" t="s">
        <v>4</v>
      </c>
      <c r="WK34" s="1110"/>
      <c r="WL34" s="49"/>
      <c r="WS34" s="1109" t="s">
        <v>4</v>
      </c>
      <c r="WT34" s="1110"/>
      <c r="WU34" s="49"/>
      <c r="XB34" s="1109" t="s">
        <v>4</v>
      </c>
      <c r="XC34" s="1110"/>
      <c r="XD34" s="49"/>
      <c r="XK34" s="1109" t="s">
        <v>4</v>
      </c>
      <c r="XL34" s="1110"/>
      <c r="XM34" s="49"/>
      <c r="XT34" s="1109" t="s">
        <v>4</v>
      </c>
      <c r="XU34" s="1110"/>
      <c r="XV34" s="49"/>
      <c r="YC34" s="1109" t="s">
        <v>4</v>
      </c>
      <c r="YD34" s="1110"/>
      <c r="YE34" s="49"/>
      <c r="YL34" s="1109" t="s">
        <v>4</v>
      </c>
      <c r="YM34" s="1110"/>
      <c r="YN34" s="49"/>
      <c r="YU34" s="1109" t="s">
        <v>4</v>
      </c>
      <c r="YV34" s="1110"/>
      <c r="YW34" s="49"/>
      <c r="ZD34" s="1109" t="s">
        <v>4</v>
      </c>
      <c r="ZE34" s="1110"/>
      <c r="ZF34" s="49"/>
      <c r="ZM34" s="1109" t="s">
        <v>4</v>
      </c>
      <c r="ZN34" s="1110"/>
      <c r="ZO34" s="49"/>
      <c r="ZV34" s="1109" t="s">
        <v>4</v>
      </c>
      <c r="ZW34" s="1110"/>
      <c r="ZX34" s="49"/>
      <c r="AAE34" s="1109" t="s">
        <v>4</v>
      </c>
      <c r="AAF34" s="1110"/>
      <c r="AAG34" s="49"/>
      <c r="AAN34" s="1109" t="s">
        <v>4</v>
      </c>
      <c r="AAO34" s="1110"/>
      <c r="AAP34" s="49"/>
      <c r="AAW34" s="1109" t="s">
        <v>4</v>
      </c>
      <c r="AAX34" s="1110"/>
      <c r="AAY34" s="49"/>
      <c r="ABF34" s="1109" t="s">
        <v>4</v>
      </c>
      <c r="ABG34" s="1110"/>
      <c r="ABH34" s="49"/>
      <c r="ABO34" s="1109" t="s">
        <v>4</v>
      </c>
      <c r="ABP34" s="1110"/>
      <c r="ABQ34" s="49"/>
      <c r="ABX34" s="1109" t="s">
        <v>4</v>
      </c>
      <c r="ABY34" s="1110"/>
      <c r="ABZ34" s="49"/>
      <c r="ACG34" s="1109" t="s">
        <v>4</v>
      </c>
      <c r="ACH34" s="1110"/>
      <c r="ACI34" s="49"/>
      <c r="ACP34" s="1109" t="s">
        <v>4</v>
      </c>
      <c r="ACQ34" s="1110"/>
      <c r="ACR34" s="49"/>
      <c r="ACY34" s="1109" t="s">
        <v>4</v>
      </c>
      <c r="ACZ34" s="1110"/>
      <c r="ADA34" s="49"/>
      <c r="ADH34" s="1109" t="s">
        <v>4</v>
      </c>
      <c r="ADI34" s="1110"/>
      <c r="ADJ34" s="49"/>
      <c r="ADQ34" s="1109" t="s">
        <v>4</v>
      </c>
      <c r="ADR34" s="1110"/>
      <c r="ADS34" s="49"/>
      <c r="ADZ34" s="1109" t="s">
        <v>4</v>
      </c>
      <c r="AEA34" s="1110"/>
      <c r="AEB34" s="49"/>
      <c r="AEI34" s="1109" t="s">
        <v>4</v>
      </c>
      <c r="AEJ34" s="1110"/>
      <c r="AEK34" s="49"/>
      <c r="AER34" s="1109" t="s">
        <v>4</v>
      </c>
      <c r="AES34" s="1110"/>
      <c r="AET34" s="49"/>
      <c r="AFA34" s="1109" t="s">
        <v>4</v>
      </c>
      <c r="AFB34" s="1110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1"/>
      <c r="B1" s="1111"/>
      <c r="C1" s="1111"/>
      <c r="D1" s="1111"/>
      <c r="E1" s="1111"/>
      <c r="F1" s="1111"/>
      <c r="G1" s="111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30"/>
      <c r="B5" s="114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30"/>
      <c r="B6" s="114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07" t="s">
        <v>21</v>
      </c>
      <c r="E32" s="110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41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41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41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41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41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7" t="s">
        <v>21</v>
      </c>
      <c r="E29" s="1108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60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60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60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60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60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60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60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60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60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60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60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60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7" t="s">
        <v>21</v>
      </c>
      <c r="E32" s="1108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30" t="s">
        <v>96</v>
      </c>
      <c r="B5" s="1132" t="s">
        <v>97</v>
      </c>
      <c r="C5" s="66">
        <v>85</v>
      </c>
      <c r="D5" s="134">
        <v>44916</v>
      </c>
      <c r="E5" s="86">
        <v>524.9</v>
      </c>
      <c r="F5" s="73">
        <v>17</v>
      </c>
      <c r="G5" s="933"/>
    </row>
    <row r="6" spans="1:9" ht="15.75" customHeight="1" x14ac:dyDescent="0.25">
      <c r="A6" s="1130"/>
      <c r="B6" s="1132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36">
        <f t="shared" si="2"/>
        <v>27</v>
      </c>
      <c r="C13" s="672"/>
      <c r="D13" s="1027"/>
      <c r="E13" s="1036"/>
      <c r="F13" s="1037">
        <f t="shared" si="0"/>
        <v>0</v>
      </c>
      <c r="G13" s="1029"/>
      <c r="H13" s="691"/>
      <c r="I13" s="655">
        <f t="shared" si="1"/>
        <v>788.32000000000016</v>
      </c>
    </row>
    <row r="14" spans="1:9" x14ac:dyDescent="0.25">
      <c r="A14" s="19"/>
      <c r="B14" s="936">
        <f t="shared" si="2"/>
        <v>27</v>
      </c>
      <c r="C14" s="672"/>
      <c r="D14" s="1027"/>
      <c r="E14" s="1036"/>
      <c r="F14" s="1037">
        <f t="shared" si="0"/>
        <v>0</v>
      </c>
      <c r="G14" s="1029"/>
      <c r="H14" s="691"/>
      <c r="I14" s="655">
        <f t="shared" si="1"/>
        <v>788.32000000000016</v>
      </c>
    </row>
    <row r="15" spans="1:9" x14ac:dyDescent="0.25">
      <c r="B15" s="936">
        <f>B14-C15</f>
        <v>27</v>
      </c>
      <c r="C15" s="672"/>
      <c r="D15" s="1027"/>
      <c r="E15" s="1036"/>
      <c r="F15" s="1037">
        <f t="shared" si="0"/>
        <v>0</v>
      </c>
      <c r="G15" s="1029"/>
      <c r="H15" s="691"/>
      <c r="I15" s="655">
        <f t="shared" si="1"/>
        <v>788.32000000000016</v>
      </c>
    </row>
    <row r="16" spans="1:9" x14ac:dyDescent="0.25">
      <c r="B16" s="936">
        <f t="shared" ref="B16:B26" si="3">B15-C16</f>
        <v>27</v>
      </c>
      <c r="C16" s="672"/>
      <c r="D16" s="1027"/>
      <c r="E16" s="1036"/>
      <c r="F16" s="1037">
        <f t="shared" si="0"/>
        <v>0</v>
      </c>
      <c r="G16" s="1029"/>
      <c r="H16" s="691"/>
      <c r="I16" s="655">
        <f t="shared" si="1"/>
        <v>788.32000000000016</v>
      </c>
    </row>
    <row r="17" spans="1:9" x14ac:dyDescent="0.25">
      <c r="B17" s="936">
        <f t="shared" si="3"/>
        <v>27</v>
      </c>
      <c r="C17" s="672"/>
      <c r="D17" s="1027"/>
      <c r="E17" s="1036"/>
      <c r="F17" s="1037">
        <f t="shared" si="0"/>
        <v>0</v>
      </c>
      <c r="G17" s="1029"/>
      <c r="H17" s="691"/>
      <c r="I17" s="655">
        <f t="shared" si="1"/>
        <v>788.32000000000016</v>
      </c>
    </row>
    <row r="18" spans="1:9" x14ac:dyDescent="0.25">
      <c r="B18" s="936">
        <f t="shared" si="3"/>
        <v>27</v>
      </c>
      <c r="C18" s="672"/>
      <c r="D18" s="1027"/>
      <c r="E18" s="1036"/>
      <c r="F18" s="1037">
        <f t="shared" si="0"/>
        <v>0</v>
      </c>
      <c r="G18" s="1029"/>
      <c r="H18" s="691"/>
      <c r="I18" s="655">
        <f t="shared" si="1"/>
        <v>788.32000000000016</v>
      </c>
    </row>
    <row r="19" spans="1:9" x14ac:dyDescent="0.25">
      <c r="B19" s="936">
        <f t="shared" si="3"/>
        <v>27</v>
      </c>
      <c r="C19" s="672"/>
      <c r="D19" s="1027"/>
      <c r="E19" s="1036"/>
      <c r="F19" s="1037">
        <f t="shared" si="0"/>
        <v>0</v>
      </c>
      <c r="G19" s="1029"/>
      <c r="H19" s="691"/>
      <c r="I19" s="655">
        <f t="shared" si="1"/>
        <v>788.32000000000016</v>
      </c>
    </row>
    <row r="20" spans="1:9" x14ac:dyDescent="0.25">
      <c r="B20" s="936">
        <f t="shared" si="3"/>
        <v>27</v>
      </c>
      <c r="C20" s="672"/>
      <c r="D20" s="1027"/>
      <c r="E20" s="1036"/>
      <c r="F20" s="1037">
        <f t="shared" si="0"/>
        <v>0</v>
      </c>
      <c r="G20" s="1029"/>
      <c r="H20" s="691"/>
      <c r="I20" s="655">
        <f t="shared" si="1"/>
        <v>788.32000000000016</v>
      </c>
    </row>
    <row r="21" spans="1:9" x14ac:dyDescent="0.25">
      <c r="B21" s="936">
        <f t="shared" si="3"/>
        <v>27</v>
      </c>
      <c r="C21" s="672"/>
      <c r="D21" s="1027"/>
      <c r="E21" s="1036"/>
      <c r="F21" s="1037">
        <f t="shared" si="0"/>
        <v>0</v>
      </c>
      <c r="G21" s="1029"/>
      <c r="H21" s="691"/>
      <c r="I21" s="655">
        <f t="shared" si="1"/>
        <v>788.32000000000016</v>
      </c>
    </row>
    <row r="22" spans="1:9" x14ac:dyDescent="0.25">
      <c r="B22" s="936">
        <f t="shared" si="3"/>
        <v>27</v>
      </c>
      <c r="C22" s="672"/>
      <c r="D22" s="1027">
        <v>0</v>
      </c>
      <c r="E22" s="1036"/>
      <c r="F22" s="1037">
        <f t="shared" si="0"/>
        <v>0</v>
      </c>
      <c r="G22" s="1029"/>
      <c r="H22" s="691"/>
      <c r="I22" s="655">
        <f t="shared" si="1"/>
        <v>788.32000000000016</v>
      </c>
    </row>
    <row r="23" spans="1:9" x14ac:dyDescent="0.25">
      <c r="B23" s="936">
        <f t="shared" si="3"/>
        <v>27</v>
      </c>
      <c r="C23" s="762"/>
      <c r="D23" s="1027">
        <v>0</v>
      </c>
      <c r="E23" s="1036"/>
      <c r="F23" s="1037">
        <f t="shared" si="0"/>
        <v>0</v>
      </c>
      <c r="G23" s="1029"/>
      <c r="H23" s="691"/>
      <c r="I23" s="655">
        <f t="shared" si="1"/>
        <v>788.32000000000016</v>
      </c>
    </row>
    <row r="24" spans="1:9" x14ac:dyDescent="0.25">
      <c r="B24" s="936">
        <f t="shared" si="3"/>
        <v>27</v>
      </c>
      <c r="C24" s="762"/>
      <c r="D24" s="1027">
        <v>0</v>
      </c>
      <c r="E24" s="1036"/>
      <c r="F24" s="1037">
        <f t="shared" si="0"/>
        <v>0</v>
      </c>
      <c r="G24" s="1029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42"/>
      <c r="F25" s="943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44"/>
      <c r="F26" s="943">
        <f t="shared" si="0"/>
        <v>0</v>
      </c>
      <c r="G26" s="1042"/>
      <c r="H26" s="1043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7" t="s">
        <v>21</v>
      </c>
      <c r="E29" s="1108"/>
      <c r="F29" s="141">
        <f>E5+E6-F27+E7+E4</f>
        <v>788.31999999999994</v>
      </c>
    </row>
    <row r="30" spans="1:9" ht="15.75" thickBot="1" x14ac:dyDescent="0.3">
      <c r="A30" s="125"/>
      <c r="D30" s="930" t="s">
        <v>4</v>
      </c>
      <c r="E30" s="931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126"/>
      <c r="B6" s="1143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126"/>
      <c r="B7" s="1144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07" t="s">
        <v>21</v>
      </c>
      <c r="E30" s="1108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E16" sqref="E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5" t="s">
        <v>306</v>
      </c>
      <c r="B1" s="1145"/>
      <c r="C1" s="1145"/>
      <c r="D1" s="1145"/>
      <c r="E1" s="1145"/>
      <c r="F1" s="1145"/>
      <c r="G1" s="1145"/>
      <c r="H1" s="1145"/>
      <c r="I1" s="1145"/>
      <c r="J1" s="1145"/>
      <c r="K1" s="47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9"/>
      <c r="C4" s="409"/>
      <c r="D4" s="135"/>
      <c r="E4" s="132">
        <v>5.03</v>
      </c>
      <c r="F4" s="73"/>
      <c r="G4" s="376"/>
    </row>
    <row r="5" spans="1:11" ht="15.75" customHeight="1" thickTop="1" x14ac:dyDescent="0.25">
      <c r="A5" s="1146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</row>
    <row r="6" spans="1:11" ht="15.75" customHeight="1" x14ac:dyDescent="0.25">
      <c r="A6" s="1147"/>
      <c r="B6" s="631" t="s">
        <v>110</v>
      </c>
      <c r="C6" s="811"/>
      <c r="D6" s="676"/>
      <c r="E6" s="790"/>
      <c r="F6" s="812"/>
    </row>
    <row r="7" spans="1:11" ht="15.75" customHeight="1" thickBot="1" x14ac:dyDescent="0.3">
      <c r="A7" s="541"/>
      <c r="B7" s="158"/>
      <c r="C7" s="508"/>
      <c r="D7" s="509"/>
      <c r="E7" s="510"/>
      <c r="F7" s="473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50" t="s">
        <v>59</v>
      </c>
      <c r="J8" s="950" t="s">
        <v>60</v>
      </c>
      <c r="K8" s="217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6">
        <f>E5-F9+E4+E6+E7</f>
        <v>8579.33</v>
      </c>
      <c r="J9" s="907">
        <f>F5-C9+F4+F6+F7</f>
        <v>315</v>
      </c>
      <c r="K9" s="429">
        <f>F9*H9</f>
        <v>62061.599999999999</v>
      </c>
    </row>
    <row r="10" spans="1:11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2">F10*H10</f>
        <v>58795.199999999997</v>
      </c>
    </row>
    <row r="11" spans="1:11" x14ac:dyDescent="0.25">
      <c r="A11" s="543"/>
      <c r="B11">
        <v>27.22</v>
      </c>
      <c r="C11" s="15">
        <v>1</v>
      </c>
      <c r="D11" s="294">
        <f t="shared" ref="D11:D74" si="3">C11*B11</f>
        <v>27.22</v>
      </c>
      <c r="E11" s="242">
        <v>44931</v>
      </c>
      <c r="F11" s="69">
        <f t="shared" ref="F11:F74" si="4">D11</f>
        <v>27.22</v>
      </c>
      <c r="G11" s="70" t="s">
        <v>285</v>
      </c>
      <c r="H11" s="71">
        <v>90</v>
      </c>
      <c r="I11" s="430">
        <f t="shared" ref="I11:I74" si="5">I10-F11</f>
        <v>7898.83</v>
      </c>
      <c r="J11" s="431">
        <f t="shared" ref="J11" si="6">J10-C11</f>
        <v>290</v>
      </c>
      <c r="K11" s="432">
        <f t="shared" si="2"/>
        <v>2449.7999999999997</v>
      </c>
    </row>
    <row r="12" spans="1:11" x14ac:dyDescent="0.25">
      <c r="A12" s="55" t="s">
        <v>33</v>
      </c>
      <c r="B12">
        <v>27.22</v>
      </c>
      <c r="C12" s="15">
        <v>2</v>
      </c>
      <c r="D12" s="294">
        <f t="shared" si="3"/>
        <v>54.44</v>
      </c>
      <c r="E12" s="242">
        <v>44931</v>
      </c>
      <c r="F12" s="69">
        <f t="shared" si="4"/>
        <v>54.44</v>
      </c>
      <c r="G12" s="70" t="s">
        <v>286</v>
      </c>
      <c r="H12" s="71">
        <v>90</v>
      </c>
      <c r="I12" s="430">
        <f t="shared" si="5"/>
        <v>7844.39</v>
      </c>
      <c r="J12" s="431">
        <f>J11-C12</f>
        <v>288</v>
      </c>
      <c r="K12" s="432">
        <f t="shared" si="2"/>
        <v>4899.5999999999995</v>
      </c>
    </row>
    <row r="13" spans="1:11" ht="15" customHeight="1" x14ac:dyDescent="0.25">
      <c r="A13" s="408"/>
      <c r="B13">
        <v>27.22</v>
      </c>
      <c r="C13" s="15">
        <v>24</v>
      </c>
      <c r="D13" s="294">
        <f t="shared" si="3"/>
        <v>653.28</v>
      </c>
      <c r="E13" s="242">
        <v>44931</v>
      </c>
      <c r="F13" s="69">
        <f t="shared" si="4"/>
        <v>653.28</v>
      </c>
      <c r="G13" s="70" t="s">
        <v>287</v>
      </c>
      <c r="H13" s="71">
        <v>90</v>
      </c>
      <c r="I13" s="430">
        <f t="shared" si="5"/>
        <v>7191.1100000000006</v>
      </c>
      <c r="J13" s="431">
        <f t="shared" ref="J13:J76" si="7">J12-C13</f>
        <v>264</v>
      </c>
      <c r="K13" s="432">
        <f t="shared" si="2"/>
        <v>58795.199999999997</v>
      </c>
    </row>
    <row r="14" spans="1:11" x14ac:dyDescent="0.25">
      <c r="A14" s="408"/>
      <c r="B14">
        <v>27.22</v>
      </c>
      <c r="C14" s="15">
        <v>1</v>
      </c>
      <c r="D14" s="294">
        <f t="shared" si="3"/>
        <v>27.22</v>
      </c>
      <c r="E14" s="242">
        <v>44932</v>
      </c>
      <c r="F14" s="69">
        <f t="shared" si="4"/>
        <v>27.22</v>
      </c>
      <c r="G14" s="70" t="s">
        <v>289</v>
      </c>
      <c r="H14" s="71">
        <v>90</v>
      </c>
      <c r="I14" s="430">
        <f t="shared" si="5"/>
        <v>7163.89</v>
      </c>
      <c r="J14" s="431">
        <f t="shared" si="7"/>
        <v>263</v>
      </c>
      <c r="K14" s="432">
        <f t="shared" si="2"/>
        <v>2449.7999999999997</v>
      </c>
    </row>
    <row r="15" spans="1:11" x14ac:dyDescent="0.25">
      <c r="A15" s="408"/>
      <c r="B15">
        <v>27.22</v>
      </c>
      <c r="C15" s="15">
        <v>24</v>
      </c>
      <c r="D15" s="294">
        <f t="shared" si="3"/>
        <v>653.28</v>
      </c>
      <c r="E15" s="242">
        <v>44933</v>
      </c>
      <c r="F15" s="69">
        <f t="shared" si="4"/>
        <v>653.28</v>
      </c>
      <c r="G15" s="70" t="s">
        <v>297</v>
      </c>
      <c r="H15" s="71">
        <v>90</v>
      </c>
      <c r="I15" s="1044">
        <f t="shared" si="5"/>
        <v>6510.6100000000006</v>
      </c>
      <c r="J15" s="1045">
        <f t="shared" si="7"/>
        <v>239</v>
      </c>
      <c r="K15" s="432">
        <f t="shared" si="2"/>
        <v>58795.199999999997</v>
      </c>
    </row>
    <row r="16" spans="1:11" x14ac:dyDescent="0.25">
      <c r="A16" s="408"/>
      <c r="B16">
        <v>27.22</v>
      </c>
      <c r="C16" s="15"/>
      <c r="D16" s="294">
        <f t="shared" si="3"/>
        <v>0</v>
      </c>
      <c r="E16" s="242"/>
      <c r="F16" s="69">
        <f t="shared" si="4"/>
        <v>0</v>
      </c>
      <c r="G16" s="70"/>
      <c r="H16" s="71"/>
      <c r="I16" s="430">
        <f t="shared" si="5"/>
        <v>6510.6100000000006</v>
      </c>
      <c r="J16" s="431">
        <f t="shared" si="7"/>
        <v>239</v>
      </c>
      <c r="K16" s="432">
        <f t="shared" si="2"/>
        <v>0</v>
      </c>
    </row>
    <row r="17" spans="1:11" x14ac:dyDescent="0.25">
      <c r="A17" s="408"/>
      <c r="B17">
        <v>27.22</v>
      </c>
      <c r="C17" s="15"/>
      <c r="D17" s="294">
        <f t="shared" si="3"/>
        <v>0</v>
      </c>
      <c r="E17" s="242"/>
      <c r="F17" s="69">
        <f t="shared" si="4"/>
        <v>0</v>
      </c>
      <c r="G17" s="70"/>
      <c r="H17" s="71"/>
      <c r="I17" s="430">
        <f t="shared" si="5"/>
        <v>6510.6100000000006</v>
      </c>
      <c r="J17" s="431">
        <f t="shared" si="7"/>
        <v>239</v>
      </c>
      <c r="K17" s="432">
        <f t="shared" si="2"/>
        <v>0</v>
      </c>
    </row>
    <row r="18" spans="1:11" x14ac:dyDescent="0.25">
      <c r="B18">
        <v>27.22</v>
      </c>
      <c r="C18" s="15"/>
      <c r="D18" s="294">
        <f t="shared" si="3"/>
        <v>0</v>
      </c>
      <c r="E18" s="242"/>
      <c r="F18" s="69">
        <f t="shared" si="4"/>
        <v>0</v>
      </c>
      <c r="G18" s="70"/>
      <c r="H18" s="71"/>
      <c r="I18" s="430">
        <f t="shared" si="5"/>
        <v>6510.6100000000006</v>
      </c>
      <c r="J18" s="431">
        <f t="shared" si="7"/>
        <v>239</v>
      </c>
      <c r="K18" s="432">
        <f t="shared" si="2"/>
        <v>0</v>
      </c>
    </row>
    <row r="19" spans="1:11" x14ac:dyDescent="0.25">
      <c r="B19">
        <v>27.22</v>
      </c>
      <c r="C19" s="15"/>
      <c r="D19" s="294">
        <f t="shared" si="3"/>
        <v>0</v>
      </c>
      <c r="E19" s="242"/>
      <c r="F19" s="69">
        <f t="shared" si="4"/>
        <v>0</v>
      </c>
      <c r="G19" s="70"/>
      <c r="H19" s="71"/>
      <c r="I19" s="430">
        <f t="shared" si="5"/>
        <v>6510.6100000000006</v>
      </c>
      <c r="J19" s="431">
        <f t="shared" si="7"/>
        <v>239</v>
      </c>
      <c r="K19" s="432">
        <f t="shared" si="2"/>
        <v>0</v>
      </c>
    </row>
    <row r="20" spans="1:11" x14ac:dyDescent="0.25">
      <c r="B20">
        <v>27.22</v>
      </c>
      <c r="C20" s="15"/>
      <c r="D20" s="294">
        <f t="shared" si="3"/>
        <v>0</v>
      </c>
      <c r="E20" s="242"/>
      <c r="F20" s="69">
        <f t="shared" si="4"/>
        <v>0</v>
      </c>
      <c r="G20" s="70"/>
      <c r="H20" s="71"/>
      <c r="I20" s="430">
        <f t="shared" si="5"/>
        <v>6510.6100000000006</v>
      </c>
      <c r="J20" s="431">
        <f t="shared" si="7"/>
        <v>239</v>
      </c>
      <c r="K20" s="432">
        <f t="shared" si="2"/>
        <v>0</v>
      </c>
    </row>
    <row r="21" spans="1:11" x14ac:dyDescent="0.25">
      <c r="B21">
        <v>27.22</v>
      </c>
      <c r="C21" s="15"/>
      <c r="D21" s="294">
        <f t="shared" si="3"/>
        <v>0</v>
      </c>
      <c r="E21" s="242"/>
      <c r="F21" s="69">
        <f t="shared" si="4"/>
        <v>0</v>
      </c>
      <c r="G21" s="70"/>
      <c r="H21" s="71"/>
      <c r="I21" s="430">
        <f t="shared" si="5"/>
        <v>6510.6100000000006</v>
      </c>
      <c r="J21" s="431">
        <f t="shared" si="7"/>
        <v>239</v>
      </c>
      <c r="K21" s="432">
        <f t="shared" si="2"/>
        <v>0</v>
      </c>
    </row>
    <row r="22" spans="1:11" x14ac:dyDescent="0.25">
      <c r="A22" t="s">
        <v>22</v>
      </c>
      <c r="B22">
        <v>27.22</v>
      </c>
      <c r="C22" s="15"/>
      <c r="D22" s="294">
        <f t="shared" si="3"/>
        <v>0</v>
      </c>
      <c r="E22" s="242"/>
      <c r="F22" s="69">
        <f t="shared" si="4"/>
        <v>0</v>
      </c>
      <c r="G22" s="70"/>
      <c r="H22" s="71"/>
      <c r="I22" s="430">
        <f t="shared" si="5"/>
        <v>6510.6100000000006</v>
      </c>
      <c r="J22" s="431">
        <f t="shared" si="7"/>
        <v>239</v>
      </c>
      <c r="K22" s="432">
        <f t="shared" si="2"/>
        <v>0</v>
      </c>
    </row>
    <row r="23" spans="1:11" x14ac:dyDescent="0.25">
      <c r="B23">
        <v>27.22</v>
      </c>
      <c r="C23" s="15"/>
      <c r="D23" s="294">
        <f t="shared" si="3"/>
        <v>0</v>
      </c>
      <c r="E23" s="242"/>
      <c r="F23" s="69">
        <f t="shared" si="4"/>
        <v>0</v>
      </c>
      <c r="G23" s="70"/>
      <c r="H23" s="71"/>
      <c r="I23" s="430">
        <f t="shared" si="5"/>
        <v>6510.6100000000006</v>
      </c>
      <c r="J23" s="431">
        <f t="shared" si="7"/>
        <v>239</v>
      </c>
      <c r="K23" s="432">
        <f t="shared" si="2"/>
        <v>0</v>
      </c>
    </row>
    <row r="24" spans="1:11" x14ac:dyDescent="0.25">
      <c r="B24">
        <v>27.22</v>
      </c>
      <c r="C24" s="15"/>
      <c r="D24" s="294">
        <f t="shared" si="3"/>
        <v>0</v>
      </c>
      <c r="E24" s="242"/>
      <c r="F24" s="69">
        <f t="shared" si="4"/>
        <v>0</v>
      </c>
      <c r="G24" s="70"/>
      <c r="H24" s="71"/>
      <c r="I24" s="430">
        <f t="shared" si="5"/>
        <v>6510.6100000000006</v>
      </c>
      <c r="J24" s="431">
        <f t="shared" si="7"/>
        <v>239</v>
      </c>
      <c r="K24" s="432">
        <f t="shared" si="2"/>
        <v>0</v>
      </c>
    </row>
    <row r="25" spans="1:11" x14ac:dyDescent="0.25">
      <c r="B25">
        <v>27.22</v>
      </c>
      <c r="C25" s="15"/>
      <c r="D25" s="294">
        <f t="shared" si="3"/>
        <v>0</v>
      </c>
      <c r="E25" s="242"/>
      <c r="F25" s="69">
        <f t="shared" si="4"/>
        <v>0</v>
      </c>
      <c r="G25" s="70"/>
      <c r="H25" s="71"/>
      <c r="I25" s="430">
        <f t="shared" si="5"/>
        <v>6510.6100000000006</v>
      </c>
      <c r="J25" s="431">
        <f t="shared" si="7"/>
        <v>239</v>
      </c>
      <c r="K25" s="432">
        <f t="shared" si="2"/>
        <v>0</v>
      </c>
    </row>
    <row r="26" spans="1:11" x14ac:dyDescent="0.25">
      <c r="B26">
        <v>27.22</v>
      </c>
      <c r="C26" s="15"/>
      <c r="D26" s="294">
        <f t="shared" si="3"/>
        <v>0</v>
      </c>
      <c r="E26" s="242"/>
      <c r="F26" s="69">
        <f t="shared" si="4"/>
        <v>0</v>
      </c>
      <c r="G26" s="70"/>
      <c r="H26" s="71"/>
      <c r="I26" s="430">
        <f t="shared" si="5"/>
        <v>6510.6100000000006</v>
      </c>
      <c r="J26" s="431">
        <f t="shared" si="7"/>
        <v>239</v>
      </c>
      <c r="K26" s="432">
        <f t="shared" si="2"/>
        <v>0</v>
      </c>
    </row>
    <row r="27" spans="1:11" x14ac:dyDescent="0.25">
      <c r="B27">
        <v>27.22</v>
      </c>
      <c r="C27" s="15"/>
      <c r="D27" s="294">
        <f t="shared" si="3"/>
        <v>0</v>
      </c>
      <c r="E27" s="242"/>
      <c r="F27" s="69">
        <f t="shared" si="4"/>
        <v>0</v>
      </c>
      <c r="G27" s="70"/>
      <c r="H27" s="71"/>
      <c r="I27" s="430">
        <f t="shared" si="5"/>
        <v>6510.6100000000006</v>
      </c>
      <c r="J27" s="431">
        <f t="shared" si="7"/>
        <v>239</v>
      </c>
      <c r="K27" s="432">
        <f t="shared" si="2"/>
        <v>0</v>
      </c>
    </row>
    <row r="28" spans="1:11" x14ac:dyDescent="0.25">
      <c r="B28">
        <v>27.22</v>
      </c>
      <c r="C28" s="15"/>
      <c r="D28" s="294">
        <f t="shared" si="3"/>
        <v>0</v>
      </c>
      <c r="E28" s="242"/>
      <c r="F28" s="69">
        <f t="shared" si="4"/>
        <v>0</v>
      </c>
      <c r="G28" s="70"/>
      <c r="H28" s="71"/>
      <c r="I28" s="430">
        <f t="shared" si="5"/>
        <v>6510.6100000000006</v>
      </c>
      <c r="J28" s="431">
        <f t="shared" si="7"/>
        <v>239</v>
      </c>
      <c r="K28" s="432">
        <f t="shared" si="2"/>
        <v>0</v>
      </c>
    </row>
    <row r="29" spans="1:11" x14ac:dyDescent="0.25">
      <c r="B29">
        <v>27.22</v>
      </c>
      <c r="C29" s="15"/>
      <c r="D29" s="294">
        <f t="shared" si="3"/>
        <v>0</v>
      </c>
      <c r="E29" s="242"/>
      <c r="F29" s="69">
        <f t="shared" si="4"/>
        <v>0</v>
      </c>
      <c r="G29" s="70"/>
      <c r="H29" s="71"/>
      <c r="I29" s="430">
        <f t="shared" si="5"/>
        <v>6510.6100000000006</v>
      </c>
      <c r="J29" s="431">
        <f t="shared" si="7"/>
        <v>239</v>
      </c>
      <c r="K29" s="432">
        <f t="shared" si="2"/>
        <v>0</v>
      </c>
    </row>
    <row r="30" spans="1:11" x14ac:dyDescent="0.25">
      <c r="B30">
        <v>27.22</v>
      </c>
      <c r="C30" s="15"/>
      <c r="D30" s="294">
        <f t="shared" si="3"/>
        <v>0</v>
      </c>
      <c r="E30" s="242"/>
      <c r="F30" s="69">
        <f t="shared" si="4"/>
        <v>0</v>
      </c>
      <c r="G30" s="70"/>
      <c r="H30" s="71"/>
      <c r="I30" s="430">
        <f t="shared" si="5"/>
        <v>6510.6100000000006</v>
      </c>
      <c r="J30" s="431">
        <f t="shared" si="7"/>
        <v>239</v>
      </c>
      <c r="K30" s="432">
        <f t="shared" si="2"/>
        <v>0</v>
      </c>
    </row>
    <row r="31" spans="1:11" x14ac:dyDescent="0.25">
      <c r="B31">
        <v>27.22</v>
      </c>
      <c r="C31" s="15"/>
      <c r="D31" s="294">
        <f t="shared" si="3"/>
        <v>0</v>
      </c>
      <c r="E31" s="242"/>
      <c r="F31" s="69">
        <f t="shared" si="4"/>
        <v>0</v>
      </c>
      <c r="G31" s="70"/>
      <c r="H31" s="71"/>
      <c r="I31" s="430">
        <f t="shared" si="5"/>
        <v>6510.6100000000006</v>
      </c>
      <c r="J31" s="431">
        <f t="shared" si="7"/>
        <v>239</v>
      </c>
      <c r="K31" s="432">
        <f t="shared" si="2"/>
        <v>0</v>
      </c>
    </row>
    <row r="32" spans="1:11" x14ac:dyDescent="0.25">
      <c r="B32">
        <v>27.22</v>
      </c>
      <c r="C32" s="15"/>
      <c r="D32" s="294">
        <f t="shared" si="3"/>
        <v>0</v>
      </c>
      <c r="E32" s="242"/>
      <c r="F32" s="69">
        <f t="shared" si="4"/>
        <v>0</v>
      </c>
      <c r="G32" s="70"/>
      <c r="H32" s="71"/>
      <c r="I32" s="430">
        <f t="shared" si="5"/>
        <v>6510.6100000000006</v>
      </c>
      <c r="J32" s="431">
        <f t="shared" si="7"/>
        <v>239</v>
      </c>
      <c r="K32" s="432">
        <f t="shared" si="2"/>
        <v>0</v>
      </c>
    </row>
    <row r="33" spans="2:11" x14ac:dyDescent="0.25">
      <c r="B33">
        <v>27.22</v>
      </c>
      <c r="C33" s="15"/>
      <c r="D33" s="294">
        <f t="shared" si="3"/>
        <v>0</v>
      </c>
      <c r="E33" s="242"/>
      <c r="F33" s="69">
        <f t="shared" si="4"/>
        <v>0</v>
      </c>
      <c r="G33" s="70"/>
      <c r="H33" s="71"/>
      <c r="I33" s="430">
        <f t="shared" si="5"/>
        <v>6510.6100000000006</v>
      </c>
      <c r="J33" s="431">
        <f t="shared" si="7"/>
        <v>239</v>
      </c>
      <c r="K33" s="432">
        <f t="shared" si="2"/>
        <v>0</v>
      </c>
    </row>
    <row r="34" spans="2:11" x14ac:dyDescent="0.25">
      <c r="B34">
        <v>27.22</v>
      </c>
      <c r="C34" s="15"/>
      <c r="D34" s="294">
        <f t="shared" si="3"/>
        <v>0</v>
      </c>
      <c r="E34" s="242"/>
      <c r="F34" s="69">
        <f t="shared" si="4"/>
        <v>0</v>
      </c>
      <c r="G34" s="70"/>
      <c r="H34" s="71"/>
      <c r="I34" s="430">
        <f t="shared" si="5"/>
        <v>6510.6100000000006</v>
      </c>
      <c r="J34" s="431">
        <f t="shared" si="7"/>
        <v>239</v>
      </c>
      <c r="K34" s="432">
        <f t="shared" si="2"/>
        <v>0</v>
      </c>
    </row>
    <row r="35" spans="2:11" x14ac:dyDescent="0.25">
      <c r="B35">
        <v>27.22</v>
      </c>
      <c r="C35" s="15"/>
      <c r="D35" s="294">
        <f t="shared" si="3"/>
        <v>0</v>
      </c>
      <c r="E35" s="242"/>
      <c r="F35" s="69">
        <f t="shared" si="4"/>
        <v>0</v>
      </c>
      <c r="G35" s="70"/>
      <c r="H35" s="71"/>
      <c r="I35" s="430">
        <f t="shared" si="5"/>
        <v>6510.6100000000006</v>
      </c>
      <c r="J35" s="431">
        <f t="shared" si="7"/>
        <v>239</v>
      </c>
      <c r="K35" s="432">
        <f t="shared" si="2"/>
        <v>0</v>
      </c>
    </row>
    <row r="36" spans="2:11" x14ac:dyDescent="0.25">
      <c r="B36">
        <v>27.22</v>
      </c>
      <c r="C36" s="15"/>
      <c r="D36" s="294">
        <f t="shared" si="3"/>
        <v>0</v>
      </c>
      <c r="E36" s="242"/>
      <c r="F36" s="69">
        <f t="shared" si="4"/>
        <v>0</v>
      </c>
      <c r="G36" s="70"/>
      <c r="H36" s="71"/>
      <c r="I36" s="430">
        <f t="shared" si="5"/>
        <v>6510.6100000000006</v>
      </c>
      <c r="J36" s="431">
        <f t="shared" si="7"/>
        <v>239</v>
      </c>
      <c r="K36" s="432">
        <f t="shared" si="2"/>
        <v>0</v>
      </c>
    </row>
    <row r="37" spans="2:11" x14ac:dyDescent="0.25">
      <c r="B37">
        <v>27.22</v>
      </c>
      <c r="C37" s="15"/>
      <c r="D37" s="69">
        <f t="shared" si="3"/>
        <v>0</v>
      </c>
      <c r="E37" s="243"/>
      <c r="F37" s="69">
        <f t="shared" si="4"/>
        <v>0</v>
      </c>
      <c r="G37" s="70"/>
      <c r="H37" s="71"/>
      <c r="I37" s="430">
        <f t="shared" si="5"/>
        <v>6510.6100000000006</v>
      </c>
      <c r="J37" s="431">
        <f t="shared" si="7"/>
        <v>239</v>
      </c>
      <c r="K37" s="432">
        <f t="shared" si="2"/>
        <v>0</v>
      </c>
    </row>
    <row r="38" spans="2:11" x14ac:dyDescent="0.25">
      <c r="B38">
        <v>27.22</v>
      </c>
      <c r="C38" s="15"/>
      <c r="D38" s="69">
        <f t="shared" si="3"/>
        <v>0</v>
      </c>
      <c r="E38" s="243"/>
      <c r="F38" s="69">
        <f t="shared" si="4"/>
        <v>0</v>
      </c>
      <c r="G38" s="70"/>
      <c r="H38" s="71"/>
      <c r="I38" s="430">
        <f t="shared" si="5"/>
        <v>6510.6100000000006</v>
      </c>
      <c r="J38" s="431">
        <f t="shared" si="7"/>
        <v>239</v>
      </c>
      <c r="K38" s="432">
        <f t="shared" si="2"/>
        <v>0</v>
      </c>
    </row>
    <row r="39" spans="2:11" x14ac:dyDescent="0.25">
      <c r="B39">
        <v>27.22</v>
      </c>
      <c r="C39" s="15"/>
      <c r="D39" s="69">
        <f t="shared" si="3"/>
        <v>0</v>
      </c>
      <c r="E39" s="243"/>
      <c r="F39" s="69">
        <f t="shared" si="4"/>
        <v>0</v>
      </c>
      <c r="G39" s="70"/>
      <c r="H39" s="71"/>
      <c r="I39" s="430">
        <f t="shared" si="5"/>
        <v>6510.6100000000006</v>
      </c>
      <c r="J39" s="431">
        <f t="shared" si="7"/>
        <v>239</v>
      </c>
      <c r="K39" s="432">
        <f t="shared" si="2"/>
        <v>0</v>
      </c>
    </row>
    <row r="40" spans="2:11" x14ac:dyDescent="0.25">
      <c r="B40">
        <v>27.22</v>
      </c>
      <c r="C40" s="15"/>
      <c r="D40" s="69">
        <f t="shared" si="3"/>
        <v>0</v>
      </c>
      <c r="E40" s="243"/>
      <c r="F40" s="69">
        <f t="shared" si="4"/>
        <v>0</v>
      </c>
      <c r="G40" s="70"/>
      <c r="H40" s="71"/>
      <c r="I40" s="430">
        <f t="shared" si="5"/>
        <v>6510.6100000000006</v>
      </c>
      <c r="J40" s="431">
        <f t="shared" si="7"/>
        <v>239</v>
      </c>
      <c r="K40" s="432">
        <f t="shared" si="2"/>
        <v>0</v>
      </c>
    </row>
    <row r="41" spans="2:11" x14ac:dyDescent="0.25">
      <c r="B41">
        <v>27.22</v>
      </c>
      <c r="C41" s="15"/>
      <c r="D41" s="69">
        <f t="shared" si="3"/>
        <v>0</v>
      </c>
      <c r="E41" s="243"/>
      <c r="F41" s="69">
        <f t="shared" si="4"/>
        <v>0</v>
      </c>
      <c r="G41" s="70"/>
      <c r="H41" s="71"/>
      <c r="I41" s="430">
        <f t="shared" si="5"/>
        <v>6510.6100000000006</v>
      </c>
      <c r="J41" s="431">
        <f t="shared" si="7"/>
        <v>239</v>
      </c>
      <c r="K41" s="432">
        <f t="shared" si="2"/>
        <v>0</v>
      </c>
    </row>
    <row r="42" spans="2:11" x14ac:dyDescent="0.25">
      <c r="B42">
        <v>27.22</v>
      </c>
      <c r="C42" s="15"/>
      <c r="D42" s="69">
        <f t="shared" si="3"/>
        <v>0</v>
      </c>
      <c r="E42" s="243"/>
      <c r="F42" s="69">
        <f t="shared" si="4"/>
        <v>0</v>
      </c>
      <c r="G42" s="70"/>
      <c r="H42" s="71"/>
      <c r="I42" s="430">
        <f t="shared" si="5"/>
        <v>6510.6100000000006</v>
      </c>
      <c r="J42" s="431">
        <f t="shared" si="7"/>
        <v>239</v>
      </c>
      <c r="K42" s="432">
        <f t="shared" si="2"/>
        <v>0</v>
      </c>
    </row>
    <row r="43" spans="2:11" x14ac:dyDescent="0.25">
      <c r="B43">
        <v>27.22</v>
      </c>
      <c r="C43" s="15"/>
      <c r="D43" s="69">
        <f t="shared" si="3"/>
        <v>0</v>
      </c>
      <c r="E43" s="243"/>
      <c r="F43" s="69">
        <f t="shared" si="4"/>
        <v>0</v>
      </c>
      <c r="G43" s="70"/>
      <c r="H43" s="71"/>
      <c r="I43" s="430">
        <f t="shared" si="5"/>
        <v>6510.6100000000006</v>
      </c>
      <c r="J43" s="431">
        <f t="shared" si="7"/>
        <v>239</v>
      </c>
      <c r="K43" s="432">
        <f t="shared" si="2"/>
        <v>0</v>
      </c>
    </row>
    <row r="44" spans="2:11" x14ac:dyDescent="0.25">
      <c r="B44">
        <v>27.22</v>
      </c>
      <c r="C44" s="15"/>
      <c r="D44" s="69">
        <f t="shared" si="3"/>
        <v>0</v>
      </c>
      <c r="E44" s="243"/>
      <c r="F44" s="69">
        <f t="shared" si="4"/>
        <v>0</v>
      </c>
      <c r="G44" s="70"/>
      <c r="H44" s="71"/>
      <c r="I44" s="430">
        <f t="shared" si="5"/>
        <v>6510.6100000000006</v>
      </c>
      <c r="J44" s="431">
        <f t="shared" si="7"/>
        <v>239</v>
      </c>
      <c r="K44" s="432">
        <f t="shared" si="2"/>
        <v>0</v>
      </c>
    </row>
    <row r="45" spans="2:11" x14ac:dyDescent="0.25">
      <c r="B45">
        <v>27.22</v>
      </c>
      <c r="C45" s="15"/>
      <c r="D45" s="69">
        <f t="shared" si="3"/>
        <v>0</v>
      </c>
      <c r="E45" s="243"/>
      <c r="F45" s="69">
        <f t="shared" si="4"/>
        <v>0</v>
      </c>
      <c r="G45" s="70"/>
      <c r="H45" s="71"/>
      <c r="I45" s="430">
        <f t="shared" si="5"/>
        <v>6510.6100000000006</v>
      </c>
      <c r="J45" s="431">
        <f t="shared" si="7"/>
        <v>239</v>
      </c>
      <c r="K45" s="432">
        <f t="shared" si="2"/>
        <v>0</v>
      </c>
    </row>
    <row r="46" spans="2:11" x14ac:dyDescent="0.25">
      <c r="B46">
        <v>27.22</v>
      </c>
      <c r="C46" s="15"/>
      <c r="D46" s="69">
        <f t="shared" si="3"/>
        <v>0</v>
      </c>
      <c r="E46" s="243"/>
      <c r="F46" s="69">
        <f t="shared" si="4"/>
        <v>0</v>
      </c>
      <c r="G46" s="70"/>
      <c r="H46" s="71"/>
      <c r="I46" s="430">
        <f t="shared" si="5"/>
        <v>6510.6100000000006</v>
      </c>
      <c r="J46" s="431">
        <f t="shared" si="7"/>
        <v>239</v>
      </c>
      <c r="K46" s="432">
        <f t="shared" si="2"/>
        <v>0</v>
      </c>
    </row>
    <row r="47" spans="2:11" x14ac:dyDescent="0.25">
      <c r="B47">
        <v>27.22</v>
      </c>
      <c r="C47" s="15"/>
      <c r="D47" s="69">
        <f t="shared" si="3"/>
        <v>0</v>
      </c>
      <c r="E47" s="243"/>
      <c r="F47" s="69">
        <f t="shared" si="4"/>
        <v>0</v>
      </c>
      <c r="G47" s="70"/>
      <c r="H47" s="71"/>
      <c r="I47" s="430">
        <f t="shared" si="5"/>
        <v>6510.6100000000006</v>
      </c>
      <c r="J47" s="431">
        <f t="shared" si="7"/>
        <v>239</v>
      </c>
      <c r="K47" s="432">
        <f t="shared" si="2"/>
        <v>0</v>
      </c>
    </row>
    <row r="48" spans="2:11" x14ac:dyDescent="0.25">
      <c r="B48">
        <v>27.22</v>
      </c>
      <c r="C48" s="15"/>
      <c r="D48" s="69">
        <f t="shared" si="3"/>
        <v>0</v>
      </c>
      <c r="E48" s="243"/>
      <c r="F48" s="69">
        <f t="shared" si="4"/>
        <v>0</v>
      </c>
      <c r="G48" s="70"/>
      <c r="H48" s="71"/>
      <c r="I48" s="430">
        <f t="shared" si="5"/>
        <v>6510.6100000000006</v>
      </c>
      <c r="J48" s="431">
        <f t="shared" si="7"/>
        <v>239</v>
      </c>
      <c r="K48" s="432">
        <f t="shared" si="2"/>
        <v>0</v>
      </c>
    </row>
    <row r="49" spans="1:11" x14ac:dyDescent="0.25">
      <c r="B49">
        <v>27.22</v>
      </c>
      <c r="C49" s="15"/>
      <c r="D49" s="69">
        <f t="shared" si="3"/>
        <v>0</v>
      </c>
      <c r="E49" s="243"/>
      <c r="F49" s="69">
        <f t="shared" si="4"/>
        <v>0</v>
      </c>
      <c r="G49" s="70"/>
      <c r="H49" s="71"/>
      <c r="I49" s="430">
        <f t="shared" si="5"/>
        <v>6510.6100000000006</v>
      </c>
      <c r="J49" s="431">
        <f t="shared" si="7"/>
        <v>239</v>
      </c>
      <c r="K49" s="432">
        <f t="shared" si="2"/>
        <v>0</v>
      </c>
    </row>
    <row r="50" spans="1:11" x14ac:dyDescent="0.25">
      <c r="B50">
        <v>27.22</v>
      </c>
      <c r="C50" s="15"/>
      <c r="D50" s="69">
        <f t="shared" si="3"/>
        <v>0</v>
      </c>
      <c r="E50" s="243"/>
      <c r="F50" s="69">
        <f t="shared" si="4"/>
        <v>0</v>
      </c>
      <c r="G50" s="70"/>
      <c r="H50" s="71"/>
      <c r="I50" s="430">
        <f t="shared" si="5"/>
        <v>6510.6100000000006</v>
      </c>
      <c r="J50" s="431">
        <f t="shared" si="7"/>
        <v>239</v>
      </c>
      <c r="K50" s="432">
        <f t="shared" si="2"/>
        <v>0</v>
      </c>
    </row>
    <row r="51" spans="1:11" x14ac:dyDescent="0.25">
      <c r="B51">
        <v>27.22</v>
      </c>
      <c r="C51" s="15"/>
      <c r="D51" s="69">
        <f t="shared" si="3"/>
        <v>0</v>
      </c>
      <c r="E51" s="243"/>
      <c r="F51" s="69">
        <f t="shared" si="4"/>
        <v>0</v>
      </c>
      <c r="G51" s="70"/>
      <c r="H51" s="71"/>
      <c r="I51" s="430">
        <f t="shared" si="5"/>
        <v>6510.6100000000006</v>
      </c>
      <c r="J51" s="431">
        <f t="shared" si="7"/>
        <v>239</v>
      </c>
      <c r="K51" s="432">
        <f t="shared" si="2"/>
        <v>0</v>
      </c>
    </row>
    <row r="52" spans="1:11" x14ac:dyDescent="0.25">
      <c r="B52">
        <v>27.22</v>
      </c>
      <c r="C52" s="15"/>
      <c r="D52" s="69">
        <f t="shared" si="3"/>
        <v>0</v>
      </c>
      <c r="E52" s="243"/>
      <c r="F52" s="69">
        <f t="shared" si="4"/>
        <v>0</v>
      </c>
      <c r="G52" s="70"/>
      <c r="H52" s="71"/>
      <c r="I52" s="430">
        <f t="shared" si="5"/>
        <v>6510.6100000000006</v>
      </c>
      <c r="J52" s="431">
        <f t="shared" si="7"/>
        <v>239</v>
      </c>
      <c r="K52" s="432">
        <f t="shared" si="2"/>
        <v>0</v>
      </c>
    </row>
    <row r="53" spans="1:11" x14ac:dyDescent="0.25">
      <c r="B53">
        <v>27.22</v>
      </c>
      <c r="C53" s="15"/>
      <c r="D53" s="69">
        <f t="shared" si="3"/>
        <v>0</v>
      </c>
      <c r="E53" s="243"/>
      <c r="F53" s="69">
        <f t="shared" si="4"/>
        <v>0</v>
      </c>
      <c r="G53" s="70"/>
      <c r="H53" s="71"/>
      <c r="I53" s="430">
        <f t="shared" si="5"/>
        <v>6510.6100000000006</v>
      </c>
      <c r="J53" s="431">
        <f t="shared" si="7"/>
        <v>239</v>
      </c>
      <c r="K53" s="432">
        <f t="shared" si="2"/>
        <v>0</v>
      </c>
    </row>
    <row r="54" spans="1:11" x14ac:dyDescent="0.25">
      <c r="B54">
        <v>27.22</v>
      </c>
      <c r="C54" s="15"/>
      <c r="D54" s="69">
        <f t="shared" si="3"/>
        <v>0</v>
      </c>
      <c r="E54" s="243"/>
      <c r="F54" s="69">
        <f t="shared" si="4"/>
        <v>0</v>
      </c>
      <c r="G54" s="70"/>
      <c r="H54" s="71"/>
      <c r="I54" s="430">
        <f t="shared" si="5"/>
        <v>6510.6100000000006</v>
      </c>
      <c r="J54" s="431">
        <f t="shared" si="7"/>
        <v>239</v>
      </c>
      <c r="K54" s="432">
        <f t="shared" si="2"/>
        <v>0</v>
      </c>
    </row>
    <row r="55" spans="1:11" x14ac:dyDescent="0.25">
      <c r="B55">
        <v>27.22</v>
      </c>
      <c r="C55" s="15"/>
      <c r="D55" s="69">
        <f t="shared" si="3"/>
        <v>0</v>
      </c>
      <c r="E55" s="243"/>
      <c r="F55" s="69">
        <f t="shared" si="4"/>
        <v>0</v>
      </c>
      <c r="G55" s="70"/>
      <c r="H55" s="71"/>
      <c r="I55" s="430">
        <f t="shared" si="5"/>
        <v>6510.6100000000006</v>
      </c>
      <c r="J55" s="431">
        <f t="shared" si="7"/>
        <v>239</v>
      </c>
      <c r="K55" s="432">
        <f t="shared" si="2"/>
        <v>0</v>
      </c>
    </row>
    <row r="56" spans="1:11" x14ac:dyDescent="0.25">
      <c r="B56">
        <v>27.22</v>
      </c>
      <c r="C56" s="15"/>
      <c r="D56" s="69">
        <f t="shared" si="3"/>
        <v>0</v>
      </c>
      <c r="E56" s="243"/>
      <c r="F56" s="69">
        <f t="shared" si="4"/>
        <v>0</v>
      </c>
      <c r="G56" s="70"/>
      <c r="H56" s="71"/>
      <c r="I56" s="430">
        <f t="shared" si="5"/>
        <v>6510.6100000000006</v>
      </c>
      <c r="J56" s="431">
        <f t="shared" si="7"/>
        <v>239</v>
      </c>
      <c r="K56" s="432">
        <f t="shared" si="2"/>
        <v>0</v>
      </c>
    </row>
    <row r="57" spans="1:11" x14ac:dyDescent="0.25">
      <c r="B57">
        <v>27.22</v>
      </c>
      <c r="C57" s="15"/>
      <c r="D57" s="69">
        <f t="shared" si="3"/>
        <v>0</v>
      </c>
      <c r="E57" s="243"/>
      <c r="F57" s="69">
        <f t="shared" si="4"/>
        <v>0</v>
      </c>
      <c r="G57" s="70"/>
      <c r="H57" s="71"/>
      <c r="I57" s="430">
        <f t="shared" si="5"/>
        <v>6510.6100000000006</v>
      </c>
      <c r="J57" s="431">
        <f t="shared" si="7"/>
        <v>239</v>
      </c>
      <c r="K57" s="432">
        <f t="shared" si="2"/>
        <v>0</v>
      </c>
    </row>
    <row r="58" spans="1:11" x14ac:dyDescent="0.25">
      <c r="B58">
        <v>27.22</v>
      </c>
      <c r="C58" s="15"/>
      <c r="D58" s="69">
        <f t="shared" si="3"/>
        <v>0</v>
      </c>
      <c r="E58" s="243"/>
      <c r="F58" s="69">
        <f t="shared" si="4"/>
        <v>0</v>
      </c>
      <c r="G58" s="70"/>
      <c r="H58" s="71"/>
      <c r="I58" s="430">
        <f t="shared" si="5"/>
        <v>6510.6100000000006</v>
      </c>
      <c r="J58" s="431">
        <f t="shared" si="7"/>
        <v>239</v>
      </c>
      <c r="K58" s="432">
        <f t="shared" si="2"/>
        <v>0</v>
      </c>
    </row>
    <row r="59" spans="1:11" x14ac:dyDescent="0.25">
      <c r="B59">
        <v>27.22</v>
      </c>
      <c r="C59" s="15"/>
      <c r="D59" s="69">
        <f t="shared" si="3"/>
        <v>0</v>
      </c>
      <c r="E59" s="243"/>
      <c r="F59" s="69">
        <f t="shared" si="4"/>
        <v>0</v>
      </c>
      <c r="G59" s="70"/>
      <c r="H59" s="71"/>
      <c r="I59" s="430">
        <f t="shared" si="5"/>
        <v>6510.6100000000006</v>
      </c>
      <c r="J59" s="431">
        <f t="shared" si="7"/>
        <v>239</v>
      </c>
      <c r="K59" s="432">
        <f t="shared" si="2"/>
        <v>0</v>
      </c>
    </row>
    <row r="60" spans="1:11" ht="15.75" thickBot="1" x14ac:dyDescent="0.3">
      <c r="A60" s="120"/>
      <c r="B60">
        <v>27.22</v>
      </c>
      <c r="C60" s="15"/>
      <c r="D60" s="69">
        <f t="shared" si="3"/>
        <v>0</v>
      </c>
      <c r="E60" s="243"/>
      <c r="F60" s="69">
        <f t="shared" si="4"/>
        <v>0</v>
      </c>
      <c r="G60" s="70"/>
      <c r="H60" s="71"/>
      <c r="I60" s="430">
        <f t="shared" si="5"/>
        <v>6510.6100000000006</v>
      </c>
      <c r="J60" s="431">
        <f t="shared" si="7"/>
        <v>239</v>
      </c>
      <c r="K60" s="432">
        <f t="shared" si="2"/>
        <v>0</v>
      </c>
    </row>
    <row r="61" spans="1:11" ht="15.75" thickTop="1" x14ac:dyDescent="0.25">
      <c r="B61">
        <v>27.22</v>
      </c>
      <c r="C61" s="15"/>
      <c r="D61" s="69">
        <f t="shared" si="3"/>
        <v>0</v>
      </c>
      <c r="E61" s="243"/>
      <c r="F61" s="69">
        <f t="shared" si="4"/>
        <v>0</v>
      </c>
      <c r="G61" s="70"/>
      <c r="H61" s="71"/>
      <c r="I61" s="430">
        <f t="shared" si="5"/>
        <v>6510.6100000000006</v>
      </c>
      <c r="J61" s="431">
        <f t="shared" si="7"/>
        <v>239</v>
      </c>
      <c r="K61" s="432">
        <f t="shared" si="2"/>
        <v>0</v>
      </c>
    </row>
    <row r="62" spans="1:11" x14ac:dyDescent="0.25">
      <c r="B62">
        <v>27.22</v>
      </c>
      <c r="C62" s="15"/>
      <c r="D62" s="69">
        <f t="shared" si="3"/>
        <v>0</v>
      </c>
      <c r="E62" s="243"/>
      <c r="F62" s="69">
        <f t="shared" si="4"/>
        <v>0</v>
      </c>
      <c r="G62" s="70"/>
      <c r="H62" s="71"/>
      <c r="I62" s="430">
        <f t="shared" si="5"/>
        <v>6510.6100000000006</v>
      </c>
      <c r="J62" s="431">
        <f t="shared" si="7"/>
        <v>239</v>
      </c>
      <c r="K62" s="432">
        <f t="shared" si="2"/>
        <v>0</v>
      </c>
    </row>
    <row r="63" spans="1:11" x14ac:dyDescent="0.25">
      <c r="B63">
        <v>27.22</v>
      </c>
      <c r="C63" s="15"/>
      <c r="D63" s="69">
        <f t="shared" si="3"/>
        <v>0</v>
      </c>
      <c r="E63" s="243"/>
      <c r="F63" s="69">
        <f t="shared" si="4"/>
        <v>0</v>
      </c>
      <c r="G63" s="70"/>
      <c r="H63" s="71"/>
      <c r="I63" s="430">
        <f t="shared" si="5"/>
        <v>6510.6100000000006</v>
      </c>
      <c r="J63" s="431">
        <f t="shared" si="7"/>
        <v>239</v>
      </c>
      <c r="K63" s="432">
        <f t="shared" si="2"/>
        <v>0</v>
      </c>
    </row>
    <row r="64" spans="1:11" x14ac:dyDescent="0.25">
      <c r="B64">
        <v>27.22</v>
      </c>
      <c r="C64" s="15"/>
      <c r="D64" s="69">
        <f t="shared" si="3"/>
        <v>0</v>
      </c>
      <c r="E64" s="243"/>
      <c r="F64" s="69">
        <f t="shared" si="4"/>
        <v>0</v>
      </c>
      <c r="G64" s="70"/>
      <c r="H64" s="71"/>
      <c r="I64" s="430">
        <f t="shared" si="5"/>
        <v>6510.6100000000006</v>
      </c>
      <c r="J64" s="431">
        <f t="shared" si="7"/>
        <v>239</v>
      </c>
      <c r="K64" s="432">
        <f t="shared" si="2"/>
        <v>0</v>
      </c>
    </row>
    <row r="65" spans="2:11" x14ac:dyDescent="0.25">
      <c r="B65">
        <v>27.22</v>
      </c>
      <c r="C65" s="15"/>
      <c r="D65" s="69">
        <f t="shared" si="3"/>
        <v>0</v>
      </c>
      <c r="E65" s="243"/>
      <c r="F65" s="69">
        <f t="shared" si="4"/>
        <v>0</v>
      </c>
      <c r="G65" s="70"/>
      <c r="H65" s="71"/>
      <c r="I65" s="430">
        <f t="shared" si="5"/>
        <v>6510.6100000000006</v>
      </c>
      <c r="J65" s="431">
        <f t="shared" si="7"/>
        <v>239</v>
      </c>
      <c r="K65" s="432">
        <f t="shared" si="2"/>
        <v>0</v>
      </c>
    </row>
    <row r="66" spans="2:11" x14ac:dyDescent="0.25">
      <c r="B66">
        <v>27.22</v>
      </c>
      <c r="C66" s="15"/>
      <c r="D66" s="69">
        <f t="shared" si="3"/>
        <v>0</v>
      </c>
      <c r="E66" s="243"/>
      <c r="F66" s="69">
        <f t="shared" si="4"/>
        <v>0</v>
      </c>
      <c r="G66" s="70"/>
      <c r="H66" s="71"/>
      <c r="I66" s="430">
        <f t="shared" si="5"/>
        <v>6510.6100000000006</v>
      </c>
      <c r="J66" s="431">
        <f t="shared" si="7"/>
        <v>239</v>
      </c>
      <c r="K66" s="432">
        <f t="shared" si="2"/>
        <v>0</v>
      </c>
    </row>
    <row r="67" spans="2:11" x14ac:dyDescent="0.25">
      <c r="B67">
        <v>27.22</v>
      </c>
      <c r="C67" s="15"/>
      <c r="D67" s="69">
        <f t="shared" si="3"/>
        <v>0</v>
      </c>
      <c r="E67" s="243"/>
      <c r="F67" s="69">
        <f t="shared" si="4"/>
        <v>0</v>
      </c>
      <c r="G67" s="70"/>
      <c r="H67" s="71"/>
      <c r="I67" s="430">
        <f t="shared" si="5"/>
        <v>6510.6100000000006</v>
      </c>
      <c r="J67" s="431">
        <f t="shared" si="7"/>
        <v>239</v>
      </c>
      <c r="K67" s="432">
        <f t="shared" si="2"/>
        <v>0</v>
      </c>
    </row>
    <row r="68" spans="2:11" x14ac:dyDescent="0.25">
      <c r="B68">
        <v>27.22</v>
      </c>
      <c r="C68" s="15"/>
      <c r="D68" s="69">
        <f t="shared" si="3"/>
        <v>0</v>
      </c>
      <c r="E68" s="243"/>
      <c r="F68" s="69">
        <f t="shared" si="4"/>
        <v>0</v>
      </c>
      <c r="G68" s="70"/>
      <c r="H68" s="71"/>
      <c r="I68" s="430">
        <f t="shared" si="5"/>
        <v>6510.6100000000006</v>
      </c>
      <c r="J68" s="431">
        <f t="shared" si="7"/>
        <v>239</v>
      </c>
      <c r="K68" s="432">
        <f t="shared" si="2"/>
        <v>0</v>
      </c>
    </row>
    <row r="69" spans="2:11" x14ac:dyDescent="0.25">
      <c r="B69">
        <v>27.22</v>
      </c>
      <c r="C69" s="15"/>
      <c r="D69" s="69">
        <f t="shared" si="3"/>
        <v>0</v>
      </c>
      <c r="E69" s="243"/>
      <c r="F69" s="69">
        <f t="shared" si="4"/>
        <v>0</v>
      </c>
      <c r="G69" s="70"/>
      <c r="H69" s="71"/>
      <c r="I69" s="430">
        <f t="shared" si="5"/>
        <v>6510.6100000000006</v>
      </c>
      <c r="J69" s="431">
        <f t="shared" si="7"/>
        <v>239</v>
      </c>
      <c r="K69" s="432">
        <f t="shared" si="2"/>
        <v>0</v>
      </c>
    </row>
    <row r="70" spans="2:11" x14ac:dyDescent="0.25">
      <c r="B70">
        <v>27.22</v>
      </c>
      <c r="C70" s="15"/>
      <c r="D70" s="69">
        <f t="shared" si="3"/>
        <v>0</v>
      </c>
      <c r="E70" s="243"/>
      <c r="F70" s="69">
        <f t="shared" si="4"/>
        <v>0</v>
      </c>
      <c r="G70" s="70"/>
      <c r="H70" s="71"/>
      <c r="I70" s="430">
        <f t="shared" si="5"/>
        <v>6510.6100000000006</v>
      </c>
      <c r="J70" s="431">
        <f t="shared" si="7"/>
        <v>239</v>
      </c>
      <c r="K70" s="432">
        <f t="shared" si="2"/>
        <v>0</v>
      </c>
    </row>
    <row r="71" spans="2:11" x14ac:dyDescent="0.25">
      <c r="B71">
        <v>27.22</v>
      </c>
      <c r="C71" s="15"/>
      <c r="D71" s="69">
        <f t="shared" si="3"/>
        <v>0</v>
      </c>
      <c r="E71" s="243"/>
      <c r="F71" s="69">
        <f t="shared" si="4"/>
        <v>0</v>
      </c>
      <c r="G71" s="70"/>
      <c r="H71" s="71"/>
      <c r="I71" s="430">
        <f t="shared" si="5"/>
        <v>6510.6100000000006</v>
      </c>
      <c r="J71" s="431">
        <f t="shared" si="7"/>
        <v>239</v>
      </c>
      <c r="K71" s="432">
        <f t="shared" si="2"/>
        <v>0</v>
      </c>
    </row>
    <row r="72" spans="2:11" x14ac:dyDescent="0.25">
      <c r="B72">
        <v>27.22</v>
      </c>
      <c r="C72" s="15"/>
      <c r="D72" s="69">
        <f t="shared" si="3"/>
        <v>0</v>
      </c>
      <c r="E72" s="243"/>
      <c r="F72" s="69">
        <f t="shared" si="4"/>
        <v>0</v>
      </c>
      <c r="G72" s="70"/>
      <c r="H72" s="71"/>
      <c r="I72" s="430">
        <f t="shared" si="5"/>
        <v>6510.6100000000006</v>
      </c>
      <c r="J72" s="431">
        <f t="shared" si="7"/>
        <v>239</v>
      </c>
      <c r="K72" s="432">
        <f t="shared" si="2"/>
        <v>0</v>
      </c>
    </row>
    <row r="73" spans="2:11" x14ac:dyDescent="0.25">
      <c r="B73">
        <v>27.22</v>
      </c>
      <c r="C73" s="15"/>
      <c r="D73" s="69">
        <f t="shared" si="3"/>
        <v>0</v>
      </c>
      <c r="E73" s="243"/>
      <c r="F73" s="69">
        <f t="shared" si="4"/>
        <v>0</v>
      </c>
      <c r="G73" s="70"/>
      <c r="H73" s="71"/>
      <c r="I73" s="430">
        <f t="shared" si="5"/>
        <v>6510.6100000000006</v>
      </c>
      <c r="J73" s="431">
        <f t="shared" si="7"/>
        <v>239</v>
      </c>
      <c r="K73" s="432">
        <f t="shared" si="2"/>
        <v>0</v>
      </c>
    </row>
    <row r="74" spans="2:11" x14ac:dyDescent="0.25">
      <c r="B74">
        <v>27.22</v>
      </c>
      <c r="C74" s="15"/>
      <c r="D74" s="69">
        <f t="shared" si="3"/>
        <v>0</v>
      </c>
      <c r="E74" s="243"/>
      <c r="F74" s="69">
        <f t="shared" si="4"/>
        <v>0</v>
      </c>
      <c r="G74" s="70"/>
      <c r="H74" s="71"/>
      <c r="I74" s="430">
        <f t="shared" si="5"/>
        <v>6510.6100000000006</v>
      </c>
      <c r="J74" s="431">
        <f t="shared" si="7"/>
        <v>239</v>
      </c>
      <c r="K74" s="432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43"/>
      <c r="F75" s="69">
        <f t="shared" ref="F75:F114" si="10">D75</f>
        <v>0</v>
      </c>
      <c r="G75" s="70"/>
      <c r="H75" s="71"/>
      <c r="I75" s="430">
        <f t="shared" ref="I75:I113" si="11">I74-F75</f>
        <v>6510.6100000000006</v>
      </c>
      <c r="J75" s="431">
        <f t="shared" si="7"/>
        <v>239</v>
      </c>
      <c r="K75" s="432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43"/>
      <c r="F76" s="69">
        <f t="shared" si="10"/>
        <v>0</v>
      </c>
      <c r="G76" s="70"/>
      <c r="H76" s="71"/>
      <c r="I76" s="430">
        <f t="shared" si="11"/>
        <v>6510.6100000000006</v>
      </c>
      <c r="J76" s="431">
        <f t="shared" si="7"/>
        <v>239</v>
      </c>
      <c r="K76" s="432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43"/>
      <c r="F77" s="69">
        <f t="shared" si="10"/>
        <v>0</v>
      </c>
      <c r="G77" s="70"/>
      <c r="H77" s="71"/>
      <c r="I77" s="430">
        <f t="shared" si="11"/>
        <v>6510.6100000000006</v>
      </c>
      <c r="J77" s="431">
        <f t="shared" ref="J77:J113" si="12">J76-C77</f>
        <v>239</v>
      </c>
      <c r="K77" s="432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43"/>
      <c r="F78" s="69">
        <f t="shared" si="10"/>
        <v>0</v>
      </c>
      <c r="G78" s="70"/>
      <c r="H78" s="71"/>
      <c r="I78" s="430">
        <f t="shared" si="11"/>
        <v>6510.6100000000006</v>
      </c>
      <c r="J78" s="431">
        <f t="shared" si="12"/>
        <v>239</v>
      </c>
      <c r="K78" s="432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43"/>
      <c r="F79" s="69">
        <f t="shared" si="10"/>
        <v>0</v>
      </c>
      <c r="G79" s="70"/>
      <c r="H79" s="71"/>
      <c r="I79" s="430">
        <f t="shared" si="11"/>
        <v>6510.6100000000006</v>
      </c>
      <c r="J79" s="431">
        <f t="shared" si="12"/>
        <v>239</v>
      </c>
      <c r="K79" s="432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43"/>
      <c r="F80" s="69">
        <f t="shared" si="10"/>
        <v>0</v>
      </c>
      <c r="G80" s="70"/>
      <c r="H80" s="71"/>
      <c r="I80" s="430">
        <f t="shared" si="11"/>
        <v>6510.6100000000006</v>
      </c>
      <c r="J80" s="431">
        <f t="shared" si="12"/>
        <v>239</v>
      </c>
      <c r="K80" s="432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43"/>
      <c r="F81" s="69">
        <f t="shared" si="10"/>
        <v>0</v>
      </c>
      <c r="G81" s="70"/>
      <c r="H81" s="71"/>
      <c r="I81" s="430">
        <f t="shared" si="11"/>
        <v>6510.6100000000006</v>
      </c>
      <c r="J81" s="431">
        <f t="shared" si="12"/>
        <v>239</v>
      </c>
      <c r="K81" s="432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43"/>
      <c r="F82" s="69">
        <f t="shared" si="10"/>
        <v>0</v>
      </c>
      <c r="G82" s="70"/>
      <c r="H82" s="71"/>
      <c r="I82" s="430">
        <f t="shared" si="11"/>
        <v>6510.6100000000006</v>
      </c>
      <c r="J82" s="431">
        <f t="shared" si="12"/>
        <v>239</v>
      </c>
      <c r="K82" s="432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43"/>
      <c r="F83" s="69">
        <f t="shared" si="10"/>
        <v>0</v>
      </c>
      <c r="G83" s="70"/>
      <c r="H83" s="71"/>
      <c r="I83" s="430">
        <f t="shared" si="11"/>
        <v>6510.6100000000006</v>
      </c>
      <c r="J83" s="431">
        <f t="shared" si="12"/>
        <v>239</v>
      </c>
      <c r="K83" s="432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43"/>
      <c r="F84" s="69">
        <f t="shared" si="10"/>
        <v>0</v>
      </c>
      <c r="G84" s="70"/>
      <c r="H84" s="71"/>
      <c r="I84" s="430">
        <f t="shared" si="11"/>
        <v>6510.6100000000006</v>
      </c>
      <c r="J84" s="431">
        <f t="shared" si="12"/>
        <v>239</v>
      </c>
      <c r="K84" s="432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43"/>
      <c r="F85" s="69">
        <f t="shared" si="10"/>
        <v>0</v>
      </c>
      <c r="G85" s="70"/>
      <c r="H85" s="71"/>
      <c r="I85" s="430">
        <f t="shared" si="11"/>
        <v>6510.6100000000006</v>
      </c>
      <c r="J85" s="431">
        <f t="shared" si="12"/>
        <v>239</v>
      </c>
      <c r="K85" s="432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43"/>
      <c r="F86" s="69">
        <f t="shared" si="10"/>
        <v>0</v>
      </c>
      <c r="G86" s="70"/>
      <c r="H86" s="71"/>
      <c r="I86" s="430">
        <f t="shared" si="11"/>
        <v>6510.6100000000006</v>
      </c>
      <c r="J86" s="431">
        <f t="shared" si="12"/>
        <v>239</v>
      </c>
      <c r="K86" s="432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43"/>
      <c r="F87" s="69">
        <f t="shared" si="10"/>
        <v>0</v>
      </c>
      <c r="G87" s="70"/>
      <c r="H87" s="71"/>
      <c r="I87" s="430">
        <f t="shared" si="11"/>
        <v>6510.6100000000006</v>
      </c>
      <c r="J87" s="431">
        <f t="shared" si="12"/>
        <v>239</v>
      </c>
      <c r="K87" s="432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43"/>
      <c r="F88" s="69">
        <f t="shared" si="10"/>
        <v>0</v>
      </c>
      <c r="G88" s="70"/>
      <c r="H88" s="71"/>
      <c r="I88" s="430">
        <f t="shared" si="11"/>
        <v>6510.6100000000006</v>
      </c>
      <c r="J88" s="431">
        <f t="shared" si="12"/>
        <v>239</v>
      </c>
      <c r="K88" s="432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43"/>
      <c r="F89" s="69">
        <f t="shared" si="10"/>
        <v>0</v>
      </c>
      <c r="G89" s="70"/>
      <c r="H89" s="71"/>
      <c r="I89" s="430">
        <f t="shared" si="11"/>
        <v>6510.6100000000006</v>
      </c>
      <c r="J89" s="431">
        <f t="shared" si="12"/>
        <v>239</v>
      </c>
      <c r="K89" s="432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43"/>
      <c r="F90" s="69">
        <f t="shared" si="10"/>
        <v>0</v>
      </c>
      <c r="G90" s="70"/>
      <c r="H90" s="71"/>
      <c r="I90" s="430">
        <f t="shared" si="11"/>
        <v>6510.6100000000006</v>
      </c>
      <c r="J90" s="431">
        <f t="shared" si="12"/>
        <v>239</v>
      </c>
      <c r="K90" s="432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43"/>
      <c r="F91" s="69">
        <f t="shared" si="10"/>
        <v>0</v>
      </c>
      <c r="G91" s="70"/>
      <c r="H91" s="71"/>
      <c r="I91" s="430">
        <f t="shared" si="11"/>
        <v>6510.6100000000006</v>
      </c>
      <c r="J91" s="431">
        <f t="shared" si="12"/>
        <v>239</v>
      </c>
      <c r="K91" s="432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43"/>
      <c r="F92" s="69">
        <f t="shared" si="10"/>
        <v>0</v>
      </c>
      <c r="G92" s="70"/>
      <c r="H92" s="71"/>
      <c r="I92" s="430">
        <f t="shared" si="11"/>
        <v>6510.6100000000006</v>
      </c>
      <c r="J92" s="431">
        <f t="shared" si="12"/>
        <v>239</v>
      </c>
      <c r="K92" s="432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43"/>
      <c r="F93" s="69">
        <f t="shared" si="10"/>
        <v>0</v>
      </c>
      <c r="G93" s="70"/>
      <c r="H93" s="71"/>
      <c r="I93" s="430">
        <f t="shared" si="11"/>
        <v>6510.6100000000006</v>
      </c>
      <c r="J93" s="431">
        <f t="shared" si="12"/>
        <v>239</v>
      </c>
      <c r="K93" s="432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43"/>
      <c r="F94" s="69">
        <f t="shared" si="10"/>
        <v>0</v>
      </c>
      <c r="G94" s="70"/>
      <c r="H94" s="71"/>
      <c r="I94" s="430">
        <f t="shared" si="11"/>
        <v>6510.6100000000006</v>
      </c>
      <c r="J94" s="431">
        <f t="shared" si="12"/>
        <v>239</v>
      </c>
      <c r="K94" s="432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43"/>
      <c r="F95" s="69">
        <f t="shared" si="10"/>
        <v>0</v>
      </c>
      <c r="G95" s="70"/>
      <c r="H95" s="71"/>
      <c r="I95" s="430">
        <f t="shared" si="11"/>
        <v>6510.6100000000006</v>
      </c>
      <c r="J95" s="431">
        <f t="shared" si="12"/>
        <v>239</v>
      </c>
      <c r="K95" s="432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43"/>
      <c r="F96" s="69">
        <f t="shared" si="10"/>
        <v>0</v>
      </c>
      <c r="G96" s="70"/>
      <c r="H96" s="71"/>
      <c r="I96" s="430">
        <f t="shared" si="11"/>
        <v>6510.6100000000006</v>
      </c>
      <c r="J96" s="431">
        <f t="shared" si="12"/>
        <v>239</v>
      </c>
      <c r="K96" s="432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43"/>
      <c r="F97" s="69">
        <f t="shared" si="10"/>
        <v>0</v>
      </c>
      <c r="G97" s="70"/>
      <c r="H97" s="71"/>
      <c r="I97" s="430">
        <f t="shared" si="11"/>
        <v>6510.6100000000006</v>
      </c>
      <c r="J97" s="431">
        <f t="shared" si="12"/>
        <v>239</v>
      </c>
      <c r="K97" s="432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43"/>
      <c r="F98" s="69">
        <f t="shared" si="10"/>
        <v>0</v>
      </c>
      <c r="G98" s="70"/>
      <c r="H98" s="71"/>
      <c r="I98" s="430">
        <f t="shared" si="11"/>
        <v>6510.6100000000006</v>
      </c>
      <c r="J98" s="431">
        <f t="shared" si="12"/>
        <v>239</v>
      </c>
      <c r="K98" s="432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43"/>
      <c r="F99" s="69">
        <f t="shared" si="10"/>
        <v>0</v>
      </c>
      <c r="G99" s="70"/>
      <c r="H99" s="71"/>
      <c r="I99" s="430">
        <f t="shared" si="11"/>
        <v>6510.6100000000006</v>
      </c>
      <c r="J99" s="431">
        <f t="shared" si="12"/>
        <v>239</v>
      </c>
      <c r="K99" s="432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43"/>
      <c r="F100" s="69">
        <f t="shared" si="10"/>
        <v>0</v>
      </c>
      <c r="G100" s="70"/>
      <c r="H100" s="71"/>
      <c r="I100" s="430">
        <f t="shared" si="11"/>
        <v>6510.6100000000006</v>
      </c>
      <c r="J100" s="431">
        <f t="shared" si="12"/>
        <v>239</v>
      </c>
      <c r="K100" s="432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43"/>
      <c r="F101" s="69">
        <f t="shared" si="10"/>
        <v>0</v>
      </c>
      <c r="G101" s="70"/>
      <c r="H101" s="71"/>
      <c r="I101" s="430">
        <f t="shared" si="11"/>
        <v>6510.6100000000006</v>
      </c>
      <c r="J101" s="431">
        <f t="shared" si="12"/>
        <v>239</v>
      </c>
      <c r="K101" s="432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43"/>
      <c r="F102" s="69">
        <f t="shared" si="10"/>
        <v>0</v>
      </c>
      <c r="G102" s="70"/>
      <c r="H102" s="71"/>
      <c r="I102" s="430">
        <f t="shared" si="11"/>
        <v>6510.6100000000006</v>
      </c>
      <c r="J102" s="431">
        <f t="shared" si="12"/>
        <v>239</v>
      </c>
      <c r="K102" s="432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43"/>
      <c r="F103" s="69">
        <f t="shared" si="10"/>
        <v>0</v>
      </c>
      <c r="G103" s="70"/>
      <c r="H103" s="71"/>
      <c r="I103" s="430">
        <f t="shared" si="11"/>
        <v>6510.6100000000006</v>
      </c>
      <c r="J103" s="431">
        <f t="shared" si="12"/>
        <v>239</v>
      </c>
      <c r="K103" s="432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43"/>
      <c r="F104" s="69">
        <f t="shared" si="10"/>
        <v>0</v>
      </c>
      <c r="G104" s="70"/>
      <c r="H104" s="71"/>
      <c r="I104" s="430">
        <f t="shared" si="11"/>
        <v>6510.6100000000006</v>
      </c>
      <c r="J104" s="431">
        <f t="shared" si="12"/>
        <v>239</v>
      </c>
      <c r="K104" s="432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43"/>
      <c r="F105" s="69">
        <f t="shared" si="10"/>
        <v>0</v>
      </c>
      <c r="G105" s="70"/>
      <c r="H105" s="71"/>
      <c r="I105" s="430">
        <f t="shared" si="11"/>
        <v>6510.6100000000006</v>
      </c>
      <c r="J105" s="431">
        <f t="shared" si="12"/>
        <v>239</v>
      </c>
      <c r="K105" s="432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43"/>
      <c r="F106" s="69">
        <f t="shared" si="10"/>
        <v>0</v>
      </c>
      <c r="G106" s="70"/>
      <c r="H106" s="71"/>
      <c r="I106" s="430">
        <f t="shared" si="11"/>
        <v>6510.6100000000006</v>
      </c>
      <c r="J106" s="431">
        <f t="shared" si="12"/>
        <v>239</v>
      </c>
      <c r="K106" s="432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43"/>
      <c r="F107" s="69">
        <f t="shared" si="10"/>
        <v>0</v>
      </c>
      <c r="G107" s="70"/>
      <c r="H107" s="71"/>
      <c r="I107" s="430">
        <f t="shared" si="11"/>
        <v>6510.6100000000006</v>
      </c>
      <c r="J107" s="431">
        <f t="shared" si="12"/>
        <v>239</v>
      </c>
      <c r="K107" s="432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43"/>
      <c r="F108" s="69">
        <f t="shared" si="10"/>
        <v>0</v>
      </c>
      <c r="G108" s="70"/>
      <c r="H108" s="71"/>
      <c r="I108" s="430">
        <f t="shared" si="11"/>
        <v>6510.6100000000006</v>
      </c>
      <c r="J108" s="431">
        <f t="shared" si="12"/>
        <v>239</v>
      </c>
      <c r="K108" s="432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43"/>
      <c r="F109" s="69">
        <f t="shared" si="10"/>
        <v>0</v>
      </c>
      <c r="G109" s="70"/>
      <c r="H109" s="71"/>
      <c r="I109" s="430">
        <f t="shared" si="11"/>
        <v>6510.6100000000006</v>
      </c>
      <c r="J109" s="431">
        <f t="shared" si="12"/>
        <v>239</v>
      </c>
      <c r="K109" s="432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43"/>
      <c r="F110" s="69">
        <f t="shared" si="10"/>
        <v>0</v>
      </c>
      <c r="G110" s="70"/>
      <c r="H110" s="71"/>
      <c r="I110" s="430">
        <f t="shared" si="11"/>
        <v>6510.6100000000006</v>
      </c>
      <c r="J110" s="431">
        <f t="shared" si="12"/>
        <v>239</v>
      </c>
      <c r="K110" s="432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43"/>
      <c r="F111" s="69">
        <f t="shared" si="10"/>
        <v>0</v>
      </c>
      <c r="G111" s="70"/>
      <c r="H111" s="71"/>
      <c r="I111" s="430">
        <f t="shared" si="11"/>
        <v>6510.6100000000006</v>
      </c>
      <c r="J111" s="431">
        <f t="shared" si="12"/>
        <v>239</v>
      </c>
      <c r="K111" s="432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43"/>
      <c r="F112" s="69">
        <f t="shared" si="10"/>
        <v>0</v>
      </c>
      <c r="G112" s="70"/>
      <c r="H112" s="71"/>
      <c r="I112" s="430">
        <f t="shared" si="11"/>
        <v>6510.6100000000006</v>
      </c>
      <c r="J112" s="431">
        <f t="shared" si="12"/>
        <v>239</v>
      </c>
      <c r="K112" s="43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43"/>
      <c r="F113" s="69">
        <f t="shared" si="10"/>
        <v>0</v>
      </c>
      <c r="G113" s="70"/>
      <c r="H113" s="71"/>
      <c r="I113" s="430">
        <f t="shared" si="11"/>
        <v>6510.6100000000006</v>
      </c>
      <c r="J113" s="431">
        <f t="shared" si="12"/>
        <v>239</v>
      </c>
      <c r="K113" s="433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7"/>
      <c r="F114" s="150">
        <f t="shared" si="10"/>
        <v>0</v>
      </c>
      <c r="G114" s="139"/>
      <c r="H114" s="656"/>
      <c r="I114" s="24"/>
      <c r="J114" s="24"/>
      <c r="K114" s="197">
        <f t="shared" si="8"/>
        <v>0</v>
      </c>
    </row>
    <row r="115" spans="1:11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239</v>
      </c>
    </row>
    <row r="119" spans="1:11" ht="15.75" thickBot="1" x14ac:dyDescent="0.3"/>
    <row r="120" spans="1:11" ht="15.75" thickBot="1" x14ac:dyDescent="0.3">
      <c r="C120" s="1120" t="s">
        <v>11</v>
      </c>
      <c r="D120" s="1121"/>
      <c r="E120" s="57">
        <f>E4+E5+E6-F115</f>
        <v>6510.6100000000006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8" t="s">
        <v>311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7">
        <v>244.42</v>
      </c>
      <c r="F4" s="812">
        <v>13</v>
      </c>
      <c r="G4" s="73"/>
    </row>
    <row r="5" spans="1:9" ht="15.75" customHeight="1" x14ac:dyDescent="0.25">
      <c r="A5" s="1126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126"/>
      <c r="B6" s="932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35"/>
      <c r="D12" s="1027"/>
      <c r="E12" s="1046"/>
      <c r="F12" s="1027">
        <f t="shared" si="2"/>
        <v>0</v>
      </c>
      <c r="G12" s="1029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35"/>
      <c r="D13" s="1027"/>
      <c r="E13" s="1046"/>
      <c r="F13" s="1027">
        <f t="shared" si="2"/>
        <v>0</v>
      </c>
      <c r="G13" s="1029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20" t="s">
        <v>11</v>
      </c>
      <c r="D73" s="1121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126"/>
      <c r="B5" s="1148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6"/>
      <c r="B6" s="1148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0" t="s">
        <v>11</v>
      </c>
      <c r="D60" s="112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26"/>
      <c r="B4" s="1149" t="s">
        <v>90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126"/>
      <c r="B5" s="1150"/>
      <c r="C5" s="128"/>
      <c r="D5" s="229"/>
      <c r="E5" s="78"/>
      <c r="F5" s="62"/>
    </row>
    <row r="6" spans="1:10" ht="15" customHeight="1" x14ac:dyDescent="0.25">
      <c r="A6" s="925" t="s">
        <v>52</v>
      </c>
      <c r="B6" s="1150"/>
      <c r="C6" s="128"/>
      <c r="D6" s="229"/>
      <c r="E6" s="78"/>
      <c r="F6" s="62"/>
    </row>
    <row r="7" spans="1:10" ht="15.75" x14ac:dyDescent="0.25">
      <c r="A7" s="925"/>
      <c r="B7" s="926"/>
      <c r="C7" s="128"/>
      <c r="D7" s="229"/>
      <c r="E7" s="78"/>
      <c r="F7" s="62"/>
    </row>
    <row r="8" spans="1:10" ht="16.5" thickBot="1" x14ac:dyDescent="0.3">
      <c r="A8" s="925"/>
      <c r="B8" s="926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36">
        <f>F4+F5-C10+F6+F7+F8</f>
        <v>0</v>
      </c>
      <c r="C10" s="888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0</v>
      </c>
      <c r="J10" s="692"/>
    </row>
    <row r="11" spans="1:10" x14ac:dyDescent="0.25">
      <c r="A11" s="77"/>
      <c r="B11" s="818">
        <f t="shared" ref="B11:B54" si="1">B10-C11</f>
        <v>0</v>
      </c>
      <c r="C11" s="888"/>
      <c r="D11" s="660"/>
      <c r="E11" s="789"/>
      <c r="F11" s="660">
        <f t="shared" si="0"/>
        <v>0</v>
      </c>
      <c r="G11" s="658"/>
      <c r="H11" s="659"/>
      <c r="I11" s="790">
        <f>I10-F11</f>
        <v>0</v>
      </c>
      <c r="J11" s="692"/>
    </row>
    <row r="12" spans="1:10" x14ac:dyDescent="0.25">
      <c r="A12" s="12"/>
      <c r="B12" s="181">
        <f t="shared" si="1"/>
        <v>0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0</v>
      </c>
    </row>
    <row r="13" spans="1:10" x14ac:dyDescent="0.25">
      <c r="A13" s="55" t="s">
        <v>33</v>
      </c>
      <c r="B13" s="181">
        <f t="shared" si="1"/>
        <v>0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0</v>
      </c>
    </row>
    <row r="14" spans="1:10" x14ac:dyDescent="0.25">
      <c r="A14" s="77"/>
      <c r="B14" s="181">
        <f t="shared" si="1"/>
        <v>0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0</v>
      </c>
    </row>
    <row r="15" spans="1:10" x14ac:dyDescent="0.25">
      <c r="A15" s="12"/>
      <c r="B15" s="181">
        <f t="shared" si="1"/>
        <v>0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0</v>
      </c>
    </row>
    <row r="16" spans="1:10" x14ac:dyDescent="0.25">
      <c r="B16" s="181">
        <f t="shared" si="1"/>
        <v>0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0</v>
      </c>
    </row>
    <row r="17" spans="2:9" x14ac:dyDescent="0.25">
      <c r="B17" s="181">
        <f t="shared" si="1"/>
        <v>0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0</v>
      </c>
    </row>
    <row r="18" spans="2:9" x14ac:dyDescent="0.25">
      <c r="B18" s="181">
        <f t="shared" si="1"/>
        <v>0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0</v>
      </c>
    </row>
    <row r="19" spans="2:9" x14ac:dyDescent="0.25">
      <c r="B19" s="181">
        <f t="shared" si="1"/>
        <v>0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0</v>
      </c>
    </row>
    <row r="20" spans="2:9" x14ac:dyDescent="0.25">
      <c r="B20" s="181">
        <f t="shared" si="1"/>
        <v>0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0</v>
      </c>
    </row>
    <row r="21" spans="2:9" x14ac:dyDescent="0.25">
      <c r="B21" s="181">
        <f t="shared" si="1"/>
        <v>0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0</v>
      </c>
    </row>
    <row r="22" spans="2:9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1">
        <f t="shared" si="1"/>
        <v>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120" t="s">
        <v>11</v>
      </c>
      <c r="D61" s="1121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151"/>
      <c r="B5" s="1153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152"/>
      <c r="B6" s="1154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5" t="s">
        <v>11</v>
      </c>
      <c r="D56" s="115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8" t="s">
        <v>106</v>
      </c>
      <c r="B1" s="1118"/>
      <c r="C1" s="1118"/>
      <c r="D1" s="1118"/>
      <c r="E1" s="1118"/>
      <c r="F1" s="1118"/>
      <c r="G1" s="111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19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19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1"/>
      <c r="B1" s="1111"/>
      <c r="C1" s="1111"/>
      <c r="D1" s="1111"/>
      <c r="E1" s="1111"/>
      <c r="F1" s="1111"/>
      <c r="G1" s="11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57"/>
      <c r="C4" s="17"/>
      <c r="E4" s="251"/>
      <c r="F4" s="237"/>
    </row>
    <row r="5" spans="1:10" ht="15" customHeight="1" x14ac:dyDescent="0.25">
      <c r="A5" s="1151"/>
      <c r="B5" s="1158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152"/>
      <c r="B6" s="1159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5" t="s">
        <v>11</v>
      </c>
      <c r="D55" s="115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18"/>
      <c r="I1" s="1118"/>
      <c r="J1" s="11">
        <v>1</v>
      </c>
      <c r="M1" s="1122" t="s">
        <v>303</v>
      </c>
      <c r="N1" s="1122"/>
      <c r="O1" s="1122"/>
      <c r="P1" s="1122"/>
      <c r="Q1" s="1122"/>
      <c r="R1" s="1122"/>
      <c r="S1" s="1122"/>
      <c r="T1" s="1122"/>
      <c r="U1" s="112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8"/>
      <c r="D4" s="919"/>
      <c r="E4" s="694">
        <v>22.6</v>
      </c>
      <c r="F4" s="672">
        <v>5</v>
      </c>
      <c r="G4" s="73"/>
      <c r="I4" s="189"/>
      <c r="J4" s="73" t="s">
        <v>36</v>
      </c>
      <c r="N4" s="12"/>
      <c r="O4" s="918"/>
      <c r="P4" s="919"/>
      <c r="Q4" s="694"/>
      <c r="R4" s="672"/>
      <c r="S4" s="73"/>
      <c r="U4" s="189"/>
      <c r="V4" s="73" t="s">
        <v>36</v>
      </c>
    </row>
    <row r="5" spans="1:23" ht="15" customHeight="1" x14ac:dyDescent="0.25">
      <c r="A5" s="1130" t="s">
        <v>116</v>
      </c>
      <c r="B5" s="1160" t="s">
        <v>43</v>
      </c>
      <c r="C5" s="918">
        <v>44</v>
      </c>
      <c r="D5" s="919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130" t="s">
        <v>116</v>
      </c>
      <c r="N5" s="1160" t="s">
        <v>43</v>
      </c>
      <c r="O5" s="918">
        <v>45</v>
      </c>
      <c r="P5" s="919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130"/>
      <c r="B6" s="1160"/>
      <c r="C6" s="918">
        <v>44</v>
      </c>
      <c r="D6" s="903">
        <v>44914</v>
      </c>
      <c r="E6" s="790">
        <v>1003.34</v>
      </c>
      <c r="F6" s="812">
        <v>221</v>
      </c>
      <c r="I6" s="190"/>
      <c r="J6" s="73"/>
      <c r="M6" s="1130"/>
      <c r="N6" s="1160"/>
      <c r="O6" s="918"/>
      <c r="P6" s="903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3">
        <v>44925</v>
      </c>
      <c r="E7" s="694">
        <v>1502.74</v>
      </c>
      <c r="F7" s="672">
        <v>331</v>
      </c>
      <c r="I7" s="190"/>
      <c r="J7" s="73"/>
      <c r="N7" s="12"/>
      <c r="O7" s="673"/>
      <c r="P7" s="903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47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89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48"/>
      <c r="F52" s="640">
        <f t="shared" si="10"/>
        <v>0</v>
      </c>
      <c r="G52" s="642"/>
      <c r="H52" s="204"/>
      <c r="I52" s="1049">
        <f t="shared" si="6"/>
        <v>803.4800000000015</v>
      </c>
      <c r="J52" s="1030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48"/>
      <c r="R52" s="640">
        <f t="shared" si="11"/>
        <v>0</v>
      </c>
      <c r="S52" s="642"/>
      <c r="T52" s="204"/>
      <c r="U52" s="1090">
        <f t="shared" si="8"/>
        <v>1502.74</v>
      </c>
      <c r="V52" s="1091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48"/>
      <c r="F53" s="640">
        <f t="shared" si="10"/>
        <v>0</v>
      </c>
      <c r="G53" s="642"/>
      <c r="H53" s="204"/>
      <c r="I53" s="1049">
        <f t="shared" si="6"/>
        <v>803.4800000000015</v>
      </c>
      <c r="J53" s="1030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48"/>
      <c r="R53" s="640">
        <f t="shared" si="11"/>
        <v>0</v>
      </c>
      <c r="S53" s="642"/>
      <c r="T53" s="204"/>
      <c r="U53" s="1049">
        <f t="shared" si="8"/>
        <v>1502.74</v>
      </c>
      <c r="V53" s="1030">
        <f t="shared" si="9"/>
        <v>331</v>
      </c>
      <c r="W53" s="60">
        <f t="shared" si="5"/>
        <v>0</v>
      </c>
    </row>
    <row r="54" spans="1:23" x14ac:dyDescent="0.25">
      <c r="A54" s="677"/>
      <c r="B54" s="831">
        <v>4.54</v>
      </c>
      <c r="C54" s="762"/>
      <c r="D54" s="1027">
        <f t="shared" si="0"/>
        <v>0</v>
      </c>
      <c r="E54" s="1050"/>
      <c r="F54" s="1027">
        <f t="shared" si="10"/>
        <v>0</v>
      </c>
      <c r="G54" s="1029"/>
      <c r="H54" s="691"/>
      <c r="I54" s="1049">
        <f t="shared" si="6"/>
        <v>803.4800000000015</v>
      </c>
      <c r="J54" s="1030">
        <f t="shared" si="7"/>
        <v>177</v>
      </c>
      <c r="K54" s="60">
        <f t="shared" si="4"/>
        <v>0</v>
      </c>
      <c r="M54" s="677"/>
      <c r="N54" s="831">
        <v>4.54</v>
      </c>
      <c r="O54" s="762"/>
      <c r="P54" s="1027">
        <f t="shared" si="2"/>
        <v>0</v>
      </c>
      <c r="Q54" s="1050"/>
      <c r="R54" s="1027">
        <f t="shared" si="11"/>
        <v>0</v>
      </c>
      <c r="S54" s="1029"/>
      <c r="T54" s="691"/>
      <c r="U54" s="1049">
        <f t="shared" si="8"/>
        <v>1502.74</v>
      </c>
      <c r="V54" s="1030">
        <f t="shared" si="9"/>
        <v>331</v>
      </c>
      <c r="W54" s="60">
        <f t="shared" si="5"/>
        <v>0</v>
      </c>
    </row>
    <row r="55" spans="1:23" x14ac:dyDescent="0.25">
      <c r="A55" s="692"/>
      <c r="B55" s="831">
        <v>4.54</v>
      </c>
      <c r="C55" s="762"/>
      <c r="D55" s="1027">
        <f t="shared" si="0"/>
        <v>0</v>
      </c>
      <c r="E55" s="1050"/>
      <c r="F55" s="1027">
        <f t="shared" si="10"/>
        <v>0</v>
      </c>
      <c r="G55" s="1029"/>
      <c r="H55" s="691"/>
      <c r="I55" s="1049">
        <f t="shared" si="6"/>
        <v>803.4800000000015</v>
      </c>
      <c r="J55" s="1030">
        <f t="shared" si="7"/>
        <v>177</v>
      </c>
      <c r="K55" s="60">
        <f t="shared" si="4"/>
        <v>0</v>
      </c>
      <c r="M55" s="692"/>
      <c r="N55" s="831">
        <v>4.54</v>
      </c>
      <c r="O55" s="762"/>
      <c r="P55" s="1027">
        <f t="shared" si="2"/>
        <v>0</v>
      </c>
      <c r="Q55" s="1050"/>
      <c r="R55" s="1027">
        <f t="shared" si="11"/>
        <v>0</v>
      </c>
      <c r="S55" s="1029"/>
      <c r="T55" s="691"/>
      <c r="U55" s="1049">
        <f t="shared" si="8"/>
        <v>1502.74</v>
      </c>
      <c r="V55" s="1030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48"/>
      <c r="F56" s="640">
        <f t="shared" si="10"/>
        <v>0</v>
      </c>
      <c r="G56" s="642"/>
      <c r="H56" s="204"/>
      <c r="I56" s="1049">
        <f t="shared" si="6"/>
        <v>803.4800000000015</v>
      </c>
      <c r="J56" s="1030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48"/>
      <c r="R56" s="640">
        <f t="shared" si="11"/>
        <v>0</v>
      </c>
      <c r="S56" s="642"/>
      <c r="T56" s="204"/>
      <c r="U56" s="1049">
        <f t="shared" si="8"/>
        <v>1502.74</v>
      </c>
      <c r="V56" s="1030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48"/>
      <c r="F57" s="640">
        <f t="shared" si="10"/>
        <v>0</v>
      </c>
      <c r="G57" s="642"/>
      <c r="H57" s="204"/>
      <c r="I57" s="1049">
        <f t="shared" si="6"/>
        <v>803.4800000000015</v>
      </c>
      <c r="J57" s="1030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48"/>
      <c r="R57" s="640">
        <f t="shared" si="11"/>
        <v>0</v>
      </c>
      <c r="S57" s="642"/>
      <c r="T57" s="204"/>
      <c r="U57" s="1049">
        <f t="shared" si="8"/>
        <v>1502.74</v>
      </c>
      <c r="V57" s="1030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48"/>
      <c r="F58" s="640">
        <f t="shared" si="10"/>
        <v>0</v>
      </c>
      <c r="G58" s="642"/>
      <c r="H58" s="204"/>
      <c r="I58" s="1049">
        <f t="shared" si="6"/>
        <v>803.4800000000015</v>
      </c>
      <c r="J58" s="1030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48"/>
      <c r="R58" s="640">
        <f t="shared" si="11"/>
        <v>0</v>
      </c>
      <c r="S58" s="642"/>
      <c r="T58" s="204"/>
      <c r="U58" s="1049">
        <f t="shared" si="8"/>
        <v>1502.74</v>
      </c>
      <c r="V58" s="1030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48"/>
      <c r="F59" s="640">
        <f t="shared" si="10"/>
        <v>0</v>
      </c>
      <c r="G59" s="642"/>
      <c r="H59" s="204"/>
      <c r="I59" s="1049">
        <f t="shared" si="6"/>
        <v>803.4800000000015</v>
      </c>
      <c r="J59" s="1030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48"/>
      <c r="R59" s="640">
        <f t="shared" si="11"/>
        <v>0</v>
      </c>
      <c r="S59" s="642"/>
      <c r="T59" s="204"/>
      <c r="U59" s="1049">
        <f t="shared" si="8"/>
        <v>1502.74</v>
      </c>
      <c r="V59" s="1030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48"/>
      <c r="F60" s="640">
        <f t="shared" si="10"/>
        <v>0</v>
      </c>
      <c r="G60" s="642"/>
      <c r="H60" s="204"/>
      <c r="I60" s="1049">
        <f t="shared" si="6"/>
        <v>803.4800000000015</v>
      </c>
      <c r="J60" s="1030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48"/>
      <c r="R60" s="640">
        <f t="shared" si="11"/>
        <v>0</v>
      </c>
      <c r="S60" s="642"/>
      <c r="T60" s="204"/>
      <c r="U60" s="1049">
        <f t="shared" si="8"/>
        <v>1502.74</v>
      </c>
      <c r="V60" s="1030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48"/>
      <c r="F61" s="640">
        <f t="shared" si="10"/>
        <v>0</v>
      </c>
      <c r="G61" s="642"/>
      <c r="H61" s="204"/>
      <c r="I61" s="1049">
        <f t="shared" si="6"/>
        <v>803.4800000000015</v>
      </c>
      <c r="J61" s="1030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48"/>
      <c r="R61" s="640">
        <f t="shared" si="11"/>
        <v>0</v>
      </c>
      <c r="S61" s="642"/>
      <c r="T61" s="204"/>
      <c r="U61" s="1049">
        <f t="shared" si="8"/>
        <v>1502.74</v>
      </c>
      <c r="V61" s="1030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48"/>
      <c r="F62" s="640">
        <f t="shared" si="10"/>
        <v>0</v>
      </c>
      <c r="G62" s="642"/>
      <c r="H62" s="204"/>
      <c r="I62" s="1049">
        <f t="shared" si="6"/>
        <v>803.4800000000015</v>
      </c>
      <c r="J62" s="1030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48"/>
      <c r="R62" s="640">
        <f t="shared" si="11"/>
        <v>0</v>
      </c>
      <c r="S62" s="642"/>
      <c r="T62" s="204"/>
      <c r="U62" s="1049">
        <f t="shared" si="8"/>
        <v>1502.74</v>
      </c>
      <c r="V62" s="1030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48"/>
      <c r="F63" s="640">
        <f t="shared" si="10"/>
        <v>0</v>
      </c>
      <c r="G63" s="642"/>
      <c r="H63" s="204"/>
      <c r="I63" s="1049">
        <f t="shared" si="6"/>
        <v>803.4800000000015</v>
      </c>
      <c r="J63" s="1030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48"/>
      <c r="R63" s="640">
        <f t="shared" si="11"/>
        <v>0</v>
      </c>
      <c r="S63" s="642"/>
      <c r="T63" s="204"/>
      <c r="U63" s="1049">
        <f t="shared" si="8"/>
        <v>1502.74</v>
      </c>
      <c r="V63" s="1030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48"/>
      <c r="F64" s="640">
        <f t="shared" si="10"/>
        <v>0</v>
      </c>
      <c r="G64" s="642"/>
      <c r="H64" s="204"/>
      <c r="I64" s="1049">
        <f t="shared" si="6"/>
        <v>803.4800000000015</v>
      </c>
      <c r="J64" s="1030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48"/>
      <c r="R64" s="640">
        <f t="shared" si="11"/>
        <v>0</v>
      </c>
      <c r="S64" s="642"/>
      <c r="T64" s="204"/>
      <c r="U64" s="1049">
        <f t="shared" si="8"/>
        <v>1502.74</v>
      </c>
      <c r="V64" s="1030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48"/>
      <c r="F65" s="640">
        <f t="shared" si="10"/>
        <v>0</v>
      </c>
      <c r="G65" s="642"/>
      <c r="H65" s="204"/>
      <c r="I65" s="1049">
        <f t="shared" si="6"/>
        <v>803.4800000000015</v>
      </c>
      <c r="J65" s="1030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48"/>
      <c r="R65" s="640">
        <f t="shared" si="11"/>
        <v>0</v>
      </c>
      <c r="S65" s="642"/>
      <c r="T65" s="204"/>
      <c r="U65" s="1049">
        <f t="shared" si="8"/>
        <v>1502.74</v>
      </c>
      <c r="V65" s="1030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48"/>
      <c r="F66" s="640">
        <f t="shared" si="10"/>
        <v>0</v>
      </c>
      <c r="G66" s="642"/>
      <c r="H66" s="204"/>
      <c r="I66" s="1049">
        <f t="shared" si="6"/>
        <v>803.4800000000015</v>
      </c>
      <c r="J66" s="1030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48"/>
      <c r="R66" s="640">
        <f t="shared" si="11"/>
        <v>0</v>
      </c>
      <c r="S66" s="642"/>
      <c r="T66" s="204"/>
      <c r="U66" s="1049">
        <f t="shared" si="8"/>
        <v>1502.74</v>
      </c>
      <c r="V66" s="1030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48"/>
      <c r="F67" s="640">
        <f t="shared" si="10"/>
        <v>0</v>
      </c>
      <c r="G67" s="642"/>
      <c r="H67" s="204"/>
      <c r="I67" s="1049">
        <f t="shared" si="6"/>
        <v>803.4800000000015</v>
      </c>
      <c r="J67" s="1030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48"/>
      <c r="R67" s="640">
        <f t="shared" si="11"/>
        <v>0</v>
      </c>
      <c r="S67" s="642"/>
      <c r="T67" s="204"/>
      <c r="U67" s="1049">
        <f t="shared" si="8"/>
        <v>1502.74</v>
      </c>
      <c r="V67" s="1030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48"/>
      <c r="F68" s="640">
        <f t="shared" si="10"/>
        <v>0</v>
      </c>
      <c r="G68" s="642"/>
      <c r="H68" s="204"/>
      <c r="I68" s="1049">
        <f t="shared" si="6"/>
        <v>803.4800000000015</v>
      </c>
      <c r="J68" s="1030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48"/>
      <c r="R68" s="640">
        <f t="shared" si="11"/>
        <v>0</v>
      </c>
      <c r="S68" s="642"/>
      <c r="T68" s="204"/>
      <c r="U68" s="1049">
        <f t="shared" si="8"/>
        <v>1502.74</v>
      </c>
      <c r="V68" s="1030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48"/>
      <c r="F69" s="640">
        <f t="shared" si="10"/>
        <v>0</v>
      </c>
      <c r="G69" s="642"/>
      <c r="H69" s="204"/>
      <c r="I69" s="1049">
        <f t="shared" si="6"/>
        <v>803.4800000000015</v>
      </c>
      <c r="J69" s="1030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48"/>
      <c r="R69" s="640">
        <f t="shared" si="11"/>
        <v>0</v>
      </c>
      <c r="S69" s="642"/>
      <c r="T69" s="204"/>
      <c r="U69" s="1049">
        <f t="shared" si="8"/>
        <v>1502.74</v>
      </c>
      <c r="V69" s="1030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161" t="s">
        <v>19</v>
      </c>
      <c r="D112" s="1162"/>
      <c r="E112" s="39">
        <f>E4+E5-F109+E6+E7</f>
        <v>803.48000000000172</v>
      </c>
      <c r="F112" s="6"/>
      <c r="G112" s="6"/>
      <c r="H112" s="17"/>
      <c r="I112" s="132"/>
      <c r="J112" s="73"/>
      <c r="O112" s="1161" t="s">
        <v>19</v>
      </c>
      <c r="P112" s="1162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26" t="s">
        <v>52</v>
      </c>
      <c r="B5" s="1163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126"/>
      <c r="B6" s="1163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16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5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9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90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90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90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90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91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91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91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91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91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91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5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5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5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5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5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5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5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1" t="s">
        <v>19</v>
      </c>
      <c r="D34" s="116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    DEL MES DE DICIEMBRE 2022</v>
      </c>
      <c r="L1" s="1118"/>
      <c r="M1" s="1118"/>
      <c r="N1" s="1118"/>
      <c r="O1" s="1118"/>
      <c r="P1" s="1118"/>
      <c r="Q1" s="1118"/>
      <c r="R1" s="11">
        <v>2</v>
      </c>
      <c r="U1" s="1122" t="s">
        <v>325</v>
      </c>
      <c r="V1" s="1122"/>
      <c r="W1" s="1122"/>
      <c r="X1" s="1122"/>
      <c r="Y1" s="1122"/>
      <c r="Z1" s="1122"/>
      <c r="AA1" s="1122"/>
      <c r="AB1" s="11">
        <v>3</v>
      </c>
      <c r="AD1" s="1122" t="s">
        <v>325</v>
      </c>
      <c r="AE1" s="1122"/>
      <c r="AF1" s="1122"/>
      <c r="AG1" s="1122"/>
      <c r="AH1" s="1122"/>
      <c r="AI1" s="1122"/>
      <c r="AJ1" s="1122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130" t="s">
        <v>164</v>
      </c>
      <c r="B5" s="1168" t="s">
        <v>68</v>
      </c>
      <c r="C5" s="386">
        <v>85</v>
      </c>
      <c r="D5" s="674">
        <v>44900</v>
      </c>
      <c r="E5" s="904">
        <v>150</v>
      </c>
      <c r="F5" s="812">
        <v>15</v>
      </c>
      <c r="G5" s="5"/>
      <c r="K5" s="1151" t="s">
        <v>117</v>
      </c>
      <c r="L5" s="1166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151" t="s">
        <v>117</v>
      </c>
      <c r="V5" s="1166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130" t="s">
        <v>164</v>
      </c>
      <c r="AE5" s="1168" t="s">
        <v>68</v>
      </c>
      <c r="AF5" s="386">
        <v>88</v>
      </c>
      <c r="AG5" s="674">
        <v>44937</v>
      </c>
      <c r="AH5" s="904">
        <v>100</v>
      </c>
      <c r="AI5" s="812">
        <v>10</v>
      </c>
      <c r="AJ5" s="5"/>
    </row>
    <row r="6" spans="1:38" ht="22.5" customHeight="1" thickBot="1" x14ac:dyDescent="0.3">
      <c r="A6" s="1130"/>
      <c r="B6" s="1168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151"/>
      <c r="L6" s="1167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151"/>
      <c r="V6" s="1167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130"/>
      <c r="AE6" s="1168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26"/>
      <c r="F21" s="640">
        <f t="shared" si="1"/>
        <v>0</v>
      </c>
      <c r="G21" s="642"/>
      <c r="H21" s="204"/>
      <c r="I21" s="943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26"/>
      <c r="F22" s="640">
        <f t="shared" si="1"/>
        <v>0</v>
      </c>
      <c r="G22" s="642"/>
      <c r="H22" s="204"/>
      <c r="I22" s="943">
        <f t="shared" si="6"/>
        <v>80</v>
      </c>
      <c r="K22" s="122"/>
      <c r="L22" s="920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20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20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26"/>
      <c r="F23" s="640">
        <f t="shared" si="1"/>
        <v>0</v>
      </c>
      <c r="G23" s="642"/>
      <c r="H23" s="204"/>
      <c r="I23" s="943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20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26"/>
      <c r="F24" s="640">
        <f t="shared" si="1"/>
        <v>0</v>
      </c>
      <c r="G24" s="642"/>
      <c r="H24" s="204"/>
      <c r="I24" s="943">
        <f t="shared" si="6"/>
        <v>80</v>
      </c>
      <c r="K24" s="122"/>
      <c r="L24" s="920">
        <f t="shared" si="2"/>
        <v>5</v>
      </c>
      <c r="M24" s="762"/>
      <c r="N24" s="1027"/>
      <c r="O24" s="1028"/>
      <c r="P24" s="1027">
        <f t="shared" si="10"/>
        <v>0</v>
      </c>
      <c r="Q24" s="1029"/>
      <c r="R24" s="691"/>
      <c r="S24" s="1037">
        <f t="shared" si="7"/>
        <v>50</v>
      </c>
      <c r="U24" s="122"/>
      <c r="V24" s="920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26"/>
      <c r="F25" s="640">
        <f t="shared" si="1"/>
        <v>0</v>
      </c>
      <c r="G25" s="642"/>
      <c r="H25" s="204"/>
      <c r="I25" s="943">
        <f t="shared" si="6"/>
        <v>80</v>
      </c>
      <c r="K25" s="122"/>
      <c r="L25" s="920">
        <f t="shared" si="2"/>
        <v>5</v>
      </c>
      <c r="M25" s="762"/>
      <c r="N25" s="1027"/>
      <c r="O25" s="1028"/>
      <c r="P25" s="1027">
        <f t="shared" si="10"/>
        <v>0</v>
      </c>
      <c r="Q25" s="1029"/>
      <c r="R25" s="691"/>
      <c r="S25" s="1037">
        <f t="shared" si="7"/>
        <v>50</v>
      </c>
      <c r="U25" s="122"/>
      <c r="V25" s="920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26"/>
      <c r="F26" s="640">
        <f t="shared" si="1"/>
        <v>0</v>
      </c>
      <c r="G26" s="642"/>
      <c r="H26" s="204"/>
      <c r="I26" s="943">
        <f t="shared" si="6"/>
        <v>80</v>
      </c>
      <c r="K26" s="122"/>
      <c r="L26" s="818">
        <f t="shared" si="2"/>
        <v>5</v>
      </c>
      <c r="M26" s="762"/>
      <c r="N26" s="1027"/>
      <c r="O26" s="1028"/>
      <c r="P26" s="1027">
        <f t="shared" si="10"/>
        <v>0</v>
      </c>
      <c r="Q26" s="1029"/>
      <c r="R26" s="691"/>
      <c r="S26" s="1037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26"/>
      <c r="F27" s="640">
        <f t="shared" si="1"/>
        <v>0</v>
      </c>
      <c r="G27" s="642"/>
      <c r="H27" s="204"/>
      <c r="I27" s="943">
        <f t="shared" si="6"/>
        <v>80</v>
      </c>
      <c r="K27" s="122"/>
      <c r="L27" s="920">
        <f t="shared" si="2"/>
        <v>5</v>
      </c>
      <c r="M27" s="762"/>
      <c r="N27" s="1027"/>
      <c r="O27" s="1028"/>
      <c r="P27" s="1027">
        <f t="shared" si="10"/>
        <v>0</v>
      </c>
      <c r="Q27" s="1029"/>
      <c r="R27" s="691"/>
      <c r="S27" s="1037">
        <f t="shared" si="7"/>
        <v>50</v>
      </c>
      <c r="U27" s="122"/>
      <c r="V27" s="920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26"/>
      <c r="F28" s="640">
        <f t="shared" si="1"/>
        <v>0</v>
      </c>
      <c r="G28" s="642"/>
      <c r="H28" s="204"/>
      <c r="I28" s="943">
        <f t="shared" si="6"/>
        <v>80</v>
      </c>
      <c r="K28" s="122"/>
      <c r="L28" s="818">
        <f t="shared" si="2"/>
        <v>5</v>
      </c>
      <c r="M28" s="762"/>
      <c r="N28" s="1027"/>
      <c r="O28" s="1028"/>
      <c r="P28" s="1027">
        <f t="shared" si="10"/>
        <v>0</v>
      </c>
      <c r="Q28" s="1029"/>
      <c r="R28" s="691"/>
      <c r="S28" s="1037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26"/>
      <c r="F29" s="640">
        <f t="shared" si="1"/>
        <v>0</v>
      </c>
      <c r="G29" s="642"/>
      <c r="H29" s="204"/>
      <c r="I29" s="943">
        <f t="shared" si="6"/>
        <v>80</v>
      </c>
      <c r="K29" s="122"/>
      <c r="L29" s="230">
        <f t="shared" si="2"/>
        <v>5</v>
      </c>
      <c r="M29" s="15"/>
      <c r="N29" s="640"/>
      <c r="O29" s="1026"/>
      <c r="P29" s="640">
        <f t="shared" si="10"/>
        <v>0</v>
      </c>
      <c r="Q29" s="642"/>
      <c r="R29" s="204"/>
      <c r="S29" s="943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26"/>
      <c r="F30" s="640">
        <f t="shared" si="1"/>
        <v>0</v>
      </c>
      <c r="G30" s="642"/>
      <c r="H30" s="204"/>
      <c r="I30" s="943">
        <f t="shared" si="6"/>
        <v>80</v>
      </c>
      <c r="K30" s="122"/>
      <c r="L30" s="230">
        <f t="shared" si="2"/>
        <v>5</v>
      </c>
      <c r="M30" s="15"/>
      <c r="N30" s="640"/>
      <c r="O30" s="1026"/>
      <c r="P30" s="640">
        <f t="shared" si="10"/>
        <v>0</v>
      </c>
      <c r="Q30" s="642"/>
      <c r="R30" s="204"/>
      <c r="S30" s="943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26"/>
      <c r="F31" s="640">
        <f t="shared" si="1"/>
        <v>0</v>
      </c>
      <c r="G31" s="642"/>
      <c r="H31" s="204"/>
      <c r="I31" s="943">
        <f t="shared" si="6"/>
        <v>80</v>
      </c>
      <c r="K31" s="122"/>
      <c r="L31" s="230">
        <f t="shared" si="2"/>
        <v>5</v>
      </c>
      <c r="M31" s="15"/>
      <c r="N31" s="640"/>
      <c r="O31" s="1026"/>
      <c r="P31" s="640">
        <f t="shared" si="10"/>
        <v>0</v>
      </c>
      <c r="Q31" s="642"/>
      <c r="R31" s="204"/>
      <c r="S31" s="943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26"/>
      <c r="F32" s="640">
        <f t="shared" si="1"/>
        <v>0</v>
      </c>
      <c r="G32" s="642"/>
      <c r="H32" s="204"/>
      <c r="I32" s="943">
        <f t="shared" si="6"/>
        <v>80</v>
      </c>
      <c r="K32" s="122"/>
      <c r="L32" s="230">
        <f t="shared" si="2"/>
        <v>5</v>
      </c>
      <c r="M32" s="15"/>
      <c r="N32" s="640"/>
      <c r="O32" s="1026"/>
      <c r="P32" s="640">
        <f t="shared" si="10"/>
        <v>0</v>
      </c>
      <c r="Q32" s="642"/>
      <c r="R32" s="204"/>
      <c r="S32" s="943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26"/>
      <c r="F33" s="640">
        <f t="shared" si="1"/>
        <v>0</v>
      </c>
      <c r="G33" s="642"/>
      <c r="H33" s="204"/>
      <c r="I33" s="943">
        <f t="shared" si="6"/>
        <v>80</v>
      </c>
      <c r="K33" s="122"/>
      <c r="L33" s="230">
        <f t="shared" si="2"/>
        <v>5</v>
      </c>
      <c r="M33" s="15"/>
      <c r="N33" s="640"/>
      <c r="O33" s="1026"/>
      <c r="P33" s="640">
        <f t="shared" si="10"/>
        <v>0</v>
      </c>
      <c r="Q33" s="642"/>
      <c r="R33" s="204"/>
      <c r="S33" s="943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26"/>
      <c r="F34" s="640">
        <f t="shared" si="1"/>
        <v>0</v>
      </c>
      <c r="G34" s="642"/>
      <c r="H34" s="204"/>
      <c r="I34" s="943">
        <f t="shared" si="6"/>
        <v>80</v>
      </c>
      <c r="K34" s="122"/>
      <c r="L34" s="230">
        <f t="shared" si="2"/>
        <v>5</v>
      </c>
      <c r="M34" s="15"/>
      <c r="N34" s="640"/>
      <c r="O34" s="1026"/>
      <c r="P34" s="640">
        <f t="shared" si="10"/>
        <v>0</v>
      </c>
      <c r="Q34" s="642"/>
      <c r="R34" s="204"/>
      <c r="S34" s="943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26"/>
      <c r="F35" s="640">
        <f t="shared" si="1"/>
        <v>0</v>
      </c>
      <c r="G35" s="642"/>
      <c r="H35" s="204"/>
      <c r="I35" s="943">
        <f t="shared" si="6"/>
        <v>80</v>
      </c>
      <c r="K35" s="122"/>
      <c r="L35" s="230">
        <f t="shared" si="2"/>
        <v>5</v>
      </c>
      <c r="M35" s="15"/>
      <c r="N35" s="640"/>
      <c r="O35" s="1026"/>
      <c r="P35" s="640">
        <f t="shared" si="10"/>
        <v>0</v>
      </c>
      <c r="Q35" s="642"/>
      <c r="R35" s="204"/>
      <c r="S35" s="943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26"/>
      <c r="F36" s="640">
        <f t="shared" si="1"/>
        <v>0</v>
      </c>
      <c r="G36" s="642"/>
      <c r="H36" s="204"/>
      <c r="I36" s="943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26"/>
      <c r="P36" s="640">
        <f t="shared" si="10"/>
        <v>0</v>
      </c>
      <c r="Q36" s="642"/>
      <c r="R36" s="204"/>
      <c r="S36" s="943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26"/>
      <c r="F37" s="640">
        <f t="shared" si="1"/>
        <v>0</v>
      </c>
      <c r="G37" s="642"/>
      <c r="H37" s="204"/>
      <c r="I37" s="943">
        <f t="shared" si="6"/>
        <v>80</v>
      </c>
      <c r="K37" s="123"/>
      <c r="L37" s="230">
        <f t="shared" si="2"/>
        <v>5</v>
      </c>
      <c r="M37" s="15"/>
      <c r="N37" s="640"/>
      <c r="O37" s="1026"/>
      <c r="P37" s="640">
        <f t="shared" si="10"/>
        <v>0</v>
      </c>
      <c r="Q37" s="642"/>
      <c r="R37" s="204"/>
      <c r="S37" s="943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26"/>
      <c r="F38" s="640">
        <f t="shared" si="1"/>
        <v>0</v>
      </c>
      <c r="G38" s="642"/>
      <c r="H38" s="204"/>
      <c r="I38" s="943">
        <f t="shared" si="6"/>
        <v>80</v>
      </c>
      <c r="K38" s="122"/>
      <c r="L38" s="230">
        <f t="shared" si="2"/>
        <v>5</v>
      </c>
      <c r="M38" s="15"/>
      <c r="N38" s="640"/>
      <c r="O38" s="1026"/>
      <c r="P38" s="640">
        <f t="shared" si="10"/>
        <v>0</v>
      </c>
      <c r="Q38" s="642"/>
      <c r="R38" s="204"/>
      <c r="S38" s="943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26"/>
      <c r="F39" s="640">
        <f t="shared" si="1"/>
        <v>0</v>
      </c>
      <c r="G39" s="642"/>
      <c r="H39" s="204"/>
      <c r="I39" s="943">
        <f t="shared" si="6"/>
        <v>80</v>
      </c>
      <c r="K39" s="122"/>
      <c r="L39" s="83">
        <f t="shared" si="2"/>
        <v>5</v>
      </c>
      <c r="M39" s="15"/>
      <c r="N39" s="640"/>
      <c r="O39" s="1026"/>
      <c r="P39" s="640">
        <f t="shared" si="10"/>
        <v>0</v>
      </c>
      <c r="Q39" s="642"/>
      <c r="R39" s="204"/>
      <c r="S39" s="943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26"/>
      <c r="F40" s="640">
        <f t="shared" si="1"/>
        <v>0</v>
      </c>
      <c r="G40" s="642"/>
      <c r="H40" s="204"/>
      <c r="I40" s="943">
        <f t="shared" si="6"/>
        <v>80</v>
      </c>
      <c r="K40" s="122"/>
      <c r="L40" s="83">
        <f t="shared" si="2"/>
        <v>5</v>
      </c>
      <c r="M40" s="15"/>
      <c r="N40" s="640"/>
      <c r="O40" s="1026"/>
      <c r="P40" s="640">
        <f t="shared" si="10"/>
        <v>0</v>
      </c>
      <c r="Q40" s="642"/>
      <c r="R40" s="204"/>
      <c r="S40" s="943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26"/>
      <c r="F41" s="640">
        <f t="shared" si="1"/>
        <v>0</v>
      </c>
      <c r="G41" s="642"/>
      <c r="H41" s="204"/>
      <c r="I41" s="943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26"/>
      <c r="F42" s="640">
        <f t="shared" si="1"/>
        <v>0</v>
      </c>
      <c r="G42" s="642"/>
      <c r="H42" s="204"/>
      <c r="I42" s="943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26"/>
      <c r="F43" s="640">
        <f t="shared" si="1"/>
        <v>0</v>
      </c>
      <c r="G43" s="642"/>
      <c r="H43" s="204"/>
      <c r="I43" s="943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26"/>
      <c r="F44" s="640">
        <f t="shared" si="1"/>
        <v>0</v>
      </c>
      <c r="G44" s="642"/>
      <c r="H44" s="204"/>
      <c r="I44" s="943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26"/>
      <c r="F45" s="640">
        <f t="shared" si="1"/>
        <v>0</v>
      </c>
      <c r="G45" s="642"/>
      <c r="H45" s="204"/>
      <c r="I45" s="943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26"/>
      <c r="F46" s="640">
        <f t="shared" si="1"/>
        <v>0</v>
      </c>
      <c r="G46" s="642"/>
      <c r="H46" s="204"/>
      <c r="I46" s="943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26"/>
      <c r="F47" s="640">
        <f t="shared" si="1"/>
        <v>0</v>
      </c>
      <c r="G47" s="642"/>
      <c r="H47" s="204"/>
      <c r="I47" s="943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26"/>
      <c r="F48" s="640">
        <f t="shared" si="1"/>
        <v>0</v>
      </c>
      <c r="G48" s="642"/>
      <c r="H48" s="204"/>
      <c r="I48" s="943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26"/>
      <c r="F49" s="640">
        <f t="shared" si="1"/>
        <v>0</v>
      </c>
      <c r="G49" s="642"/>
      <c r="H49" s="204"/>
      <c r="I49" s="943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26"/>
      <c r="F50" s="640">
        <f t="shared" si="1"/>
        <v>0</v>
      </c>
      <c r="G50" s="642"/>
      <c r="H50" s="204"/>
      <c r="I50" s="943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26"/>
      <c r="F51" s="640">
        <f t="shared" si="1"/>
        <v>0</v>
      </c>
      <c r="G51" s="642"/>
      <c r="H51" s="204"/>
      <c r="I51" s="943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20" t="s">
        <v>11</v>
      </c>
      <c r="D83" s="1121"/>
      <c r="E83" s="57">
        <f>E5+E6-F78+E7</f>
        <v>80</v>
      </c>
      <c r="F83" s="73"/>
      <c r="M83" s="1120" t="s">
        <v>11</v>
      </c>
      <c r="N83" s="1121"/>
      <c r="O83" s="57">
        <f>O5+O6-P78+O7</f>
        <v>40</v>
      </c>
      <c r="P83" s="73"/>
      <c r="W83" s="1120" t="s">
        <v>11</v>
      </c>
      <c r="X83" s="1121"/>
      <c r="Y83" s="57">
        <f>Y5+Y6-Z78+Y7</f>
        <v>150</v>
      </c>
      <c r="Z83" s="73"/>
      <c r="AF83" s="1120" t="s">
        <v>11</v>
      </c>
      <c r="AG83" s="1121"/>
      <c r="AH83" s="57">
        <f>AH5+AH6-AI78+AH7</f>
        <v>100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18" t="s">
        <v>312</v>
      </c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126" t="s">
        <v>141</v>
      </c>
      <c r="B5" s="1131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15197.78</v>
      </c>
    </row>
    <row r="6" spans="1:10" x14ac:dyDescent="0.25">
      <c r="A6" s="1126"/>
      <c r="B6" s="1131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600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17813.3</v>
      </c>
    </row>
    <row r="10" spans="1:10" x14ac:dyDescent="0.25">
      <c r="B10" s="796">
        <f>B9-C10</f>
        <v>570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16977.2</v>
      </c>
    </row>
    <row r="11" spans="1:10" x14ac:dyDescent="0.25">
      <c r="A11" s="55" t="s">
        <v>32</v>
      </c>
      <c r="B11" s="796">
        <f t="shared" ref="B11:B37" si="2">B10-C11</f>
        <v>558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16623.080000000002</v>
      </c>
    </row>
    <row r="12" spans="1:10" x14ac:dyDescent="0.25">
      <c r="A12" s="85"/>
      <c r="B12" s="796">
        <f t="shared" si="2"/>
        <v>538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16083.980000000001</v>
      </c>
    </row>
    <row r="13" spans="1:10" x14ac:dyDescent="0.25">
      <c r="B13" s="763">
        <f t="shared" si="2"/>
        <v>508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15197.78</v>
      </c>
    </row>
    <row r="14" spans="1:10" x14ac:dyDescent="0.25">
      <c r="A14" s="55" t="s">
        <v>33</v>
      </c>
      <c r="B14" s="796">
        <f t="shared" si="2"/>
        <v>508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15197.78</v>
      </c>
    </row>
    <row r="15" spans="1:10" x14ac:dyDescent="0.25">
      <c r="A15" s="692"/>
      <c r="B15" s="796">
        <f t="shared" si="2"/>
        <v>508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15197.78</v>
      </c>
    </row>
    <row r="16" spans="1:10" ht="15.75" x14ac:dyDescent="0.25">
      <c r="A16" s="795"/>
      <c r="B16" s="796">
        <f t="shared" si="2"/>
        <v>508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15197.78</v>
      </c>
    </row>
    <row r="17" spans="1:10" ht="15.75" x14ac:dyDescent="0.25">
      <c r="A17" s="795"/>
      <c r="B17" s="796">
        <f t="shared" si="2"/>
        <v>508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15197.78</v>
      </c>
    </row>
    <row r="18" spans="1:10" ht="15.75" x14ac:dyDescent="0.25">
      <c r="A18" s="795"/>
      <c r="B18" s="796">
        <f t="shared" si="2"/>
        <v>508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15197.78</v>
      </c>
    </row>
    <row r="19" spans="1:10" x14ac:dyDescent="0.25">
      <c r="A19" s="692"/>
      <c r="B19" s="796">
        <f t="shared" si="2"/>
        <v>508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15197.78</v>
      </c>
    </row>
    <row r="20" spans="1:10" x14ac:dyDescent="0.25">
      <c r="A20" s="692"/>
      <c r="B20" s="796">
        <f t="shared" si="2"/>
        <v>508</v>
      </c>
      <c r="C20" s="762"/>
      <c r="D20" s="657"/>
      <c r="E20" s="792"/>
      <c r="F20" s="660">
        <f t="shared" si="0"/>
        <v>0</v>
      </c>
      <c r="G20" s="658"/>
      <c r="H20" s="894"/>
      <c r="I20" s="798">
        <f t="shared" si="1"/>
        <v>0</v>
      </c>
      <c r="J20" s="694">
        <f t="shared" si="4"/>
        <v>15197.78</v>
      </c>
    </row>
    <row r="21" spans="1:10" x14ac:dyDescent="0.25">
      <c r="B21" s="796">
        <f t="shared" si="2"/>
        <v>508</v>
      </c>
      <c r="C21" s="762"/>
      <c r="D21" s="657"/>
      <c r="E21" s="792"/>
      <c r="F21" s="660">
        <f t="shared" si="0"/>
        <v>0</v>
      </c>
      <c r="G21" s="658"/>
      <c r="H21" s="894"/>
      <c r="I21" s="798">
        <f t="shared" si="1"/>
        <v>0</v>
      </c>
      <c r="J21" s="694">
        <f t="shared" si="4"/>
        <v>15197.78</v>
      </c>
    </row>
    <row r="22" spans="1:10" x14ac:dyDescent="0.25">
      <c r="B22" s="796">
        <f t="shared" si="2"/>
        <v>508</v>
      </c>
      <c r="C22" s="762"/>
      <c r="D22" s="657"/>
      <c r="E22" s="792"/>
      <c r="F22" s="660">
        <f t="shared" si="0"/>
        <v>0</v>
      </c>
      <c r="G22" s="658"/>
      <c r="H22" s="894"/>
      <c r="I22" s="798">
        <f t="shared" si="1"/>
        <v>0</v>
      </c>
      <c r="J22" s="694">
        <f t="shared" si="4"/>
        <v>15197.78</v>
      </c>
    </row>
    <row r="23" spans="1:10" x14ac:dyDescent="0.25">
      <c r="B23" s="796">
        <f t="shared" si="2"/>
        <v>508</v>
      </c>
      <c r="C23" s="762"/>
      <c r="D23" s="657"/>
      <c r="E23" s="792"/>
      <c r="F23" s="660">
        <f t="shared" si="0"/>
        <v>0</v>
      </c>
      <c r="G23" s="658"/>
      <c r="H23" s="894"/>
      <c r="I23" s="798">
        <f t="shared" si="1"/>
        <v>0</v>
      </c>
      <c r="J23" s="694">
        <f t="shared" si="4"/>
        <v>15197.78</v>
      </c>
    </row>
    <row r="24" spans="1:10" x14ac:dyDescent="0.25">
      <c r="B24" s="796">
        <f t="shared" si="2"/>
        <v>508</v>
      </c>
      <c r="C24" s="762"/>
      <c r="D24" s="657"/>
      <c r="E24" s="792"/>
      <c r="F24" s="660">
        <f t="shared" si="0"/>
        <v>0</v>
      </c>
      <c r="G24" s="658"/>
      <c r="H24" s="894"/>
      <c r="I24" s="798">
        <f t="shared" si="1"/>
        <v>0</v>
      </c>
      <c r="J24" s="694">
        <f t="shared" si="4"/>
        <v>15197.78</v>
      </c>
    </row>
    <row r="25" spans="1:10" x14ac:dyDescent="0.25">
      <c r="B25" s="796">
        <f t="shared" si="2"/>
        <v>508</v>
      </c>
      <c r="C25" s="762"/>
      <c r="D25" s="657"/>
      <c r="E25" s="792"/>
      <c r="F25" s="660">
        <f t="shared" si="0"/>
        <v>0</v>
      </c>
      <c r="G25" s="658"/>
      <c r="H25" s="894"/>
      <c r="I25" s="798">
        <f t="shared" si="1"/>
        <v>0</v>
      </c>
      <c r="J25" s="694">
        <f t="shared" si="4"/>
        <v>15197.78</v>
      </c>
    </row>
    <row r="26" spans="1:10" x14ac:dyDescent="0.25">
      <c r="B26" s="796">
        <f t="shared" si="2"/>
        <v>508</v>
      </c>
      <c r="C26" s="762"/>
      <c r="D26" s="657"/>
      <c r="E26" s="792"/>
      <c r="F26" s="660">
        <f t="shared" si="0"/>
        <v>0</v>
      </c>
      <c r="G26" s="658"/>
      <c r="H26" s="894"/>
      <c r="I26" s="798">
        <f t="shared" si="1"/>
        <v>0</v>
      </c>
      <c r="J26" s="694">
        <f t="shared" si="4"/>
        <v>15197.78</v>
      </c>
    </row>
    <row r="27" spans="1:10" x14ac:dyDescent="0.25">
      <c r="B27" s="796">
        <f t="shared" si="2"/>
        <v>508</v>
      </c>
      <c r="C27" s="762"/>
      <c r="D27" s="657"/>
      <c r="E27" s="792"/>
      <c r="F27" s="660">
        <f t="shared" si="0"/>
        <v>0</v>
      </c>
      <c r="G27" s="658"/>
      <c r="H27" s="894"/>
      <c r="I27" s="798">
        <f t="shared" si="1"/>
        <v>0</v>
      </c>
      <c r="J27" s="694">
        <f t="shared" si="4"/>
        <v>15197.78</v>
      </c>
    </row>
    <row r="28" spans="1:10" x14ac:dyDescent="0.25">
      <c r="B28" s="796">
        <f t="shared" si="2"/>
        <v>508</v>
      </c>
      <c r="C28" s="762"/>
      <c r="D28" s="660"/>
      <c r="E28" s="792"/>
      <c r="F28" s="660">
        <f t="shared" si="0"/>
        <v>0</v>
      </c>
      <c r="G28" s="658"/>
      <c r="H28" s="894"/>
      <c r="I28" s="798">
        <f t="shared" si="1"/>
        <v>0</v>
      </c>
      <c r="J28" s="694">
        <f t="shared" si="4"/>
        <v>15197.78</v>
      </c>
    </row>
    <row r="29" spans="1:10" x14ac:dyDescent="0.25">
      <c r="B29" s="796">
        <f t="shared" si="2"/>
        <v>508</v>
      </c>
      <c r="C29" s="762"/>
      <c r="D29" s="660"/>
      <c r="E29" s="792"/>
      <c r="F29" s="660">
        <f t="shared" si="0"/>
        <v>0</v>
      </c>
      <c r="G29" s="658"/>
      <c r="H29" s="894"/>
      <c r="I29" s="798">
        <f t="shared" ref="I29:I36" si="5">H29*F29</f>
        <v>0</v>
      </c>
      <c r="J29" s="694">
        <f t="shared" ref="J29:J36" si="6">J28-F29</f>
        <v>15197.78</v>
      </c>
    </row>
    <row r="30" spans="1:10" x14ac:dyDescent="0.25">
      <c r="B30" s="796">
        <f t="shared" si="2"/>
        <v>508</v>
      </c>
      <c r="C30" s="762"/>
      <c r="D30" s="660"/>
      <c r="E30" s="792"/>
      <c r="F30" s="660">
        <f t="shared" si="0"/>
        <v>0</v>
      </c>
      <c r="G30" s="658"/>
      <c r="H30" s="894"/>
      <c r="I30" s="798">
        <f t="shared" si="5"/>
        <v>0</v>
      </c>
      <c r="J30" s="694">
        <f t="shared" si="6"/>
        <v>15197.78</v>
      </c>
    </row>
    <row r="31" spans="1:10" x14ac:dyDescent="0.25">
      <c r="B31" s="796">
        <f t="shared" si="2"/>
        <v>508</v>
      </c>
      <c r="C31" s="762"/>
      <c r="D31" s="660"/>
      <c r="E31" s="792"/>
      <c r="F31" s="660">
        <f t="shared" si="0"/>
        <v>0</v>
      </c>
      <c r="G31" s="658"/>
      <c r="H31" s="894"/>
      <c r="I31" s="798">
        <f t="shared" si="5"/>
        <v>0</v>
      </c>
      <c r="J31" s="694">
        <f t="shared" si="6"/>
        <v>15197.78</v>
      </c>
    </row>
    <row r="32" spans="1:10" x14ac:dyDescent="0.25">
      <c r="B32" s="796">
        <f t="shared" si="2"/>
        <v>508</v>
      </c>
      <c r="C32" s="762"/>
      <c r="D32" s="660"/>
      <c r="E32" s="792"/>
      <c r="F32" s="660">
        <f t="shared" si="0"/>
        <v>0</v>
      </c>
      <c r="G32" s="658"/>
      <c r="H32" s="894"/>
      <c r="I32" s="798">
        <f t="shared" si="5"/>
        <v>0</v>
      </c>
      <c r="J32" s="694">
        <f t="shared" si="6"/>
        <v>15197.78</v>
      </c>
    </row>
    <row r="33" spans="2:10" x14ac:dyDescent="0.25">
      <c r="B33" s="796">
        <f t="shared" si="2"/>
        <v>508</v>
      </c>
      <c r="C33" s="762"/>
      <c r="D33" s="660"/>
      <c r="E33" s="792"/>
      <c r="F33" s="660">
        <f t="shared" si="0"/>
        <v>0</v>
      </c>
      <c r="G33" s="658"/>
      <c r="H33" s="894"/>
      <c r="I33" s="798">
        <f t="shared" si="5"/>
        <v>0</v>
      </c>
      <c r="J33" s="694">
        <f t="shared" si="6"/>
        <v>15197.78</v>
      </c>
    </row>
    <row r="34" spans="2:10" x14ac:dyDescent="0.25">
      <c r="B34" s="796">
        <f t="shared" si="2"/>
        <v>508</v>
      </c>
      <c r="C34" s="762"/>
      <c r="D34" s="660"/>
      <c r="E34" s="792"/>
      <c r="F34" s="660">
        <f t="shared" si="0"/>
        <v>0</v>
      </c>
      <c r="G34" s="658"/>
      <c r="H34" s="894"/>
      <c r="I34" s="798">
        <f t="shared" si="5"/>
        <v>0</v>
      </c>
      <c r="J34" s="694">
        <f t="shared" si="6"/>
        <v>15197.78</v>
      </c>
    </row>
    <row r="35" spans="2:10" x14ac:dyDescent="0.25">
      <c r="B35" s="796">
        <f t="shared" si="2"/>
        <v>508</v>
      </c>
      <c r="C35" s="762"/>
      <c r="D35" s="660"/>
      <c r="E35" s="792"/>
      <c r="F35" s="660">
        <f t="shared" si="0"/>
        <v>0</v>
      </c>
      <c r="G35" s="658"/>
      <c r="H35" s="894"/>
      <c r="I35" s="798">
        <f t="shared" si="5"/>
        <v>0</v>
      </c>
      <c r="J35" s="694">
        <f t="shared" si="6"/>
        <v>15197.78</v>
      </c>
    </row>
    <row r="36" spans="2:10" x14ac:dyDescent="0.25">
      <c r="B36" s="796">
        <f t="shared" si="2"/>
        <v>508</v>
      </c>
      <c r="C36" s="762"/>
      <c r="D36" s="660"/>
      <c r="E36" s="792"/>
      <c r="F36" s="660">
        <f t="shared" si="0"/>
        <v>0</v>
      </c>
      <c r="G36" s="658"/>
      <c r="H36" s="894"/>
      <c r="I36" s="798">
        <f t="shared" si="5"/>
        <v>0</v>
      </c>
      <c r="J36" s="694">
        <f t="shared" si="6"/>
        <v>15197.78</v>
      </c>
    </row>
    <row r="37" spans="2:10" ht="15.75" thickBot="1" x14ac:dyDescent="0.3">
      <c r="B37" s="796">
        <f t="shared" si="2"/>
        <v>508</v>
      </c>
      <c r="C37" s="799"/>
      <c r="D37" s="937">
        <f t="shared" ref="D37" si="7">C37*B37</f>
        <v>0</v>
      </c>
      <c r="E37" s="938"/>
      <c r="F37" s="937">
        <f t="shared" si="0"/>
        <v>0</v>
      </c>
      <c r="G37" s="939"/>
      <c r="H37" s="897"/>
      <c r="I37" s="800">
        <f t="shared" si="1"/>
        <v>0</v>
      </c>
      <c r="J37" s="694">
        <f t="shared" si="4"/>
        <v>15197.78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508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169" t="s">
        <v>19</v>
      </c>
      <c r="D41" s="1170"/>
      <c r="E41" s="809">
        <f>E4+E5+E6+E7-F38</f>
        <v>15197.78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173"/>
      <c r="B5" s="1175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174"/>
      <c r="B6" s="1176"/>
      <c r="C6" s="223"/>
      <c r="D6" s="118"/>
      <c r="E6" s="485"/>
      <c r="F6" s="237"/>
      <c r="I6" s="1177" t="s">
        <v>3</v>
      </c>
      <c r="J6" s="117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8"/>
      <c r="J7" s="1172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5" t="s">
        <v>11</v>
      </c>
      <c r="D100" s="115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2"/>
      <c r="B1" s="1122"/>
      <c r="C1" s="1122"/>
      <c r="D1" s="1122"/>
      <c r="E1" s="1122"/>
      <c r="F1" s="1122"/>
      <c r="G1" s="11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151"/>
      <c r="B5" s="1179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152"/>
      <c r="B6" s="1180"/>
      <c r="C6" s="223"/>
      <c r="D6" s="118"/>
      <c r="E6" s="144"/>
      <c r="F6" s="238"/>
      <c r="I6" s="1177" t="s">
        <v>3</v>
      </c>
      <c r="J6" s="117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8"/>
      <c r="J7" s="1172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5" t="s">
        <v>11</v>
      </c>
      <c r="D33" s="115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83" t="s">
        <v>313</v>
      </c>
      <c r="B1" s="1183"/>
      <c r="C1" s="1183"/>
      <c r="D1" s="1183"/>
      <c r="E1" s="1183"/>
      <c r="F1" s="1183"/>
      <c r="G1" s="1183"/>
      <c r="H1" s="1183"/>
      <c r="I1" s="118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184" t="s">
        <v>141</v>
      </c>
      <c r="B5" s="1185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184"/>
      <c r="B6" s="1186"/>
      <c r="C6" s="813"/>
      <c r="D6" s="814"/>
      <c r="E6" s="815"/>
      <c r="F6" s="816"/>
      <c r="G6" s="73"/>
    </row>
    <row r="7" spans="1:10" ht="15.75" customHeight="1" thickBot="1" x14ac:dyDescent="0.35">
      <c r="A7" s="1184"/>
      <c r="B7" s="1187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164" t="s">
        <v>47</v>
      </c>
      <c r="J8" s="11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5"/>
      <c r="J9" s="1182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155" t="s">
        <v>11</v>
      </c>
      <c r="D105" s="1156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83" t="s">
        <v>314</v>
      </c>
      <c r="B1" s="1183"/>
      <c r="C1" s="1183"/>
      <c r="D1" s="1183"/>
      <c r="E1" s="1183"/>
      <c r="F1" s="1183"/>
      <c r="G1" s="1183"/>
      <c r="H1" s="1183"/>
      <c r="I1" s="118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188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189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189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164" t="s">
        <v>47</v>
      </c>
      <c r="J8" s="11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5"/>
      <c r="J9" s="1182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51">
        <v>0</v>
      </c>
      <c r="E49" s="1052"/>
      <c r="F49" s="640">
        <f t="shared" si="0"/>
        <v>0</v>
      </c>
      <c r="G49" s="1042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155" t="s">
        <v>11</v>
      </c>
      <c r="D53" s="1156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11"/>
      <c r="B1" s="1111"/>
      <c r="C1" s="1111"/>
      <c r="D1" s="1111"/>
      <c r="E1" s="1111"/>
      <c r="F1" s="1111"/>
      <c r="G1" s="1111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27"/>
      <c r="H4" s="148"/>
      <c r="I4" s="394"/>
    </row>
    <row r="5" spans="1:10" ht="15" customHeight="1" x14ac:dyDescent="0.25">
      <c r="A5" s="1130" t="s">
        <v>144</v>
      </c>
      <c r="B5" s="1134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130"/>
      <c r="B6" s="1190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07" t="s">
        <v>21</v>
      </c>
      <c r="E75" s="1108"/>
      <c r="F75" s="141">
        <f>G5-F73</f>
        <v>0</v>
      </c>
    </row>
    <row r="76" spans="1:10" ht="15.75" thickBot="1" x14ac:dyDescent="0.3">
      <c r="A76" s="125"/>
      <c r="D76" s="923" t="s">
        <v>4</v>
      </c>
      <c r="E76" s="924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15"/>
      <c r="B5" s="1115"/>
      <c r="C5" s="386"/>
      <c r="D5" s="674"/>
      <c r="E5" s="904"/>
      <c r="F5" s="812"/>
      <c r="G5" s="5"/>
    </row>
    <row r="6" spans="1:9" x14ac:dyDescent="0.25">
      <c r="A6" s="1115"/>
      <c r="B6" s="1115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126"/>
      <c r="B5" s="1191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6"/>
      <c r="B6" s="1191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0" t="s">
        <v>11</v>
      </c>
      <c r="D60" s="112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92" t="s">
        <v>315</v>
      </c>
      <c r="B1" s="1192"/>
      <c r="C1" s="1192"/>
      <c r="D1" s="1192"/>
      <c r="E1" s="1192"/>
      <c r="F1" s="1192"/>
      <c r="G1" s="1192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126" t="s">
        <v>166</v>
      </c>
      <c r="B5" s="1134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126"/>
      <c r="B6" s="1134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134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57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53"/>
      <c r="F19" s="1054">
        <f t="shared" si="0"/>
        <v>0</v>
      </c>
      <c r="G19" s="642"/>
      <c r="H19" s="204"/>
      <c r="I19" s="1055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53"/>
      <c r="F20" s="1054">
        <f t="shared" si="0"/>
        <v>0</v>
      </c>
      <c r="G20" s="642"/>
      <c r="H20" s="204"/>
      <c r="I20" s="1055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53"/>
      <c r="F21" s="1054">
        <f t="shared" si="0"/>
        <v>0</v>
      </c>
      <c r="G21" s="642"/>
      <c r="H21" s="204"/>
      <c r="I21" s="1056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53"/>
      <c r="F22" s="1054">
        <f t="shared" si="0"/>
        <v>0</v>
      </c>
      <c r="G22" s="642"/>
      <c r="H22" s="204"/>
      <c r="I22" s="1056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39"/>
      <c r="F23" s="1054">
        <f t="shared" si="0"/>
        <v>0</v>
      </c>
      <c r="G23" s="642"/>
      <c r="H23" s="204"/>
      <c r="I23" s="1056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39"/>
      <c r="F24" s="1054">
        <f t="shared" si="0"/>
        <v>0</v>
      </c>
      <c r="G24" s="642"/>
      <c r="H24" s="204"/>
      <c r="I24" s="1056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39"/>
      <c r="F25" s="1054">
        <f t="shared" si="0"/>
        <v>0</v>
      </c>
      <c r="G25" s="642"/>
      <c r="H25" s="204"/>
      <c r="I25" s="1056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39"/>
      <c r="F26" s="1054">
        <f t="shared" si="0"/>
        <v>0</v>
      </c>
      <c r="G26" s="642"/>
      <c r="H26" s="204"/>
      <c r="I26" s="1056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39"/>
      <c r="F27" s="1054">
        <f t="shared" si="0"/>
        <v>0</v>
      </c>
      <c r="G27" s="642"/>
      <c r="H27" s="204"/>
      <c r="I27" s="1056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39"/>
      <c r="F28" s="1054">
        <f t="shared" si="0"/>
        <v>0</v>
      </c>
      <c r="G28" s="642"/>
      <c r="H28" s="204"/>
      <c r="I28" s="1056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39"/>
      <c r="F29" s="1054">
        <f t="shared" si="0"/>
        <v>0</v>
      </c>
      <c r="G29" s="642"/>
      <c r="H29" s="204"/>
      <c r="I29" s="1056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39"/>
      <c r="F30" s="1054">
        <f t="shared" si="0"/>
        <v>0</v>
      </c>
      <c r="G30" s="642"/>
      <c r="H30" s="204"/>
      <c r="I30" s="1056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39"/>
      <c r="F31" s="1054">
        <f t="shared" si="0"/>
        <v>0</v>
      </c>
      <c r="G31" s="642"/>
      <c r="H31" s="204"/>
      <c r="I31" s="1056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39"/>
      <c r="F32" s="1054">
        <f t="shared" si="0"/>
        <v>0</v>
      </c>
      <c r="G32" s="642"/>
      <c r="H32" s="204"/>
      <c r="I32" s="1056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39"/>
      <c r="F33" s="1054">
        <f t="shared" si="0"/>
        <v>0</v>
      </c>
      <c r="G33" s="642"/>
      <c r="H33" s="204"/>
      <c r="I33" s="1056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39"/>
      <c r="F34" s="1054">
        <f t="shared" si="0"/>
        <v>0</v>
      </c>
      <c r="G34" s="642"/>
      <c r="H34" s="204"/>
      <c r="I34" s="1056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39"/>
      <c r="F35" s="1054">
        <f t="shared" si="0"/>
        <v>0</v>
      </c>
      <c r="G35" s="642"/>
      <c r="H35" s="204"/>
      <c r="I35" s="1056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39"/>
      <c r="F36" s="1054">
        <f t="shared" si="0"/>
        <v>0</v>
      </c>
      <c r="G36" s="642"/>
      <c r="H36" s="204"/>
      <c r="I36" s="1056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39"/>
      <c r="F37" s="1054">
        <f t="shared" si="0"/>
        <v>0</v>
      </c>
      <c r="G37" s="642"/>
      <c r="H37" s="204"/>
      <c r="I37" s="1056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07" t="s">
        <v>21</v>
      </c>
      <c r="E41" s="1108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18" t="s">
        <v>316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 xml:space="preserve"> INVENTARIO   DEL MES DE     DICIEMBRE       2022</v>
      </c>
      <c r="L1" s="1118"/>
      <c r="M1" s="1118"/>
      <c r="N1" s="1118"/>
      <c r="O1" s="1118"/>
      <c r="P1" s="1118"/>
      <c r="Q1" s="1118"/>
      <c r="R1" s="11">
        <v>2</v>
      </c>
      <c r="U1" s="1118" t="str">
        <f>K1</f>
        <v xml:space="preserve"> INVENTARIO   DEL MES DE     DICIEMBRE       2022</v>
      </c>
      <c r="V1" s="1118"/>
      <c r="W1" s="1118"/>
      <c r="X1" s="1118"/>
      <c r="Y1" s="1118"/>
      <c r="Z1" s="1118"/>
      <c r="AA1" s="1118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193" t="s">
        <v>52</v>
      </c>
      <c r="B4" s="477"/>
      <c r="C4" s="128"/>
      <c r="D4" s="135"/>
      <c r="E4" s="86">
        <v>142.04</v>
      </c>
      <c r="F4" s="73">
        <v>4</v>
      </c>
      <c r="G4" s="753"/>
      <c r="K4" s="1193" t="s">
        <v>52</v>
      </c>
      <c r="L4" s="477"/>
      <c r="M4" s="128"/>
      <c r="N4" s="135"/>
      <c r="O4" s="86"/>
      <c r="P4" s="73"/>
      <c r="Q4" s="854"/>
      <c r="U4" s="1193" t="s">
        <v>52</v>
      </c>
      <c r="V4" s="477"/>
      <c r="W4" s="128"/>
      <c r="X4" s="135"/>
      <c r="Y4" s="86"/>
      <c r="Z4" s="73"/>
      <c r="AA4" s="934"/>
    </row>
    <row r="5" spans="1:30" ht="15" customHeight="1" x14ac:dyDescent="0.25">
      <c r="A5" s="1194"/>
      <c r="B5" s="1196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194"/>
      <c r="L5" s="1196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194"/>
      <c r="V5" s="1196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195"/>
      <c r="B6" s="1197"/>
      <c r="C6" s="539"/>
      <c r="D6" s="135"/>
      <c r="E6" s="86"/>
      <c r="F6" s="73"/>
      <c r="G6" s="73"/>
      <c r="K6" s="1195"/>
      <c r="L6" s="1197"/>
      <c r="M6" s="539"/>
      <c r="N6" s="135"/>
      <c r="O6" s="86"/>
      <c r="P6" s="73"/>
      <c r="Q6" s="73"/>
      <c r="U6" s="1195"/>
      <c r="V6" s="1197"/>
      <c r="W6" s="539">
        <v>28</v>
      </c>
      <c r="X6" s="135">
        <v>44925</v>
      </c>
      <c r="Y6" s="1063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5">
        <v>0</v>
      </c>
      <c r="N10" s="697">
        <v>0</v>
      </c>
      <c r="O10" s="856">
        <v>0</v>
      </c>
      <c r="P10" s="697">
        <f t="shared" ref="P10:P57" si="1">N10</f>
        <v>0</v>
      </c>
      <c r="Q10" s="857">
        <v>0</v>
      </c>
      <c r="R10" s="858">
        <v>0</v>
      </c>
      <c r="S10" s="769">
        <f>O6+O5+O4-P10+O7+O8</f>
        <v>2810.63</v>
      </c>
      <c r="U10" s="760"/>
      <c r="V10" s="785">
        <f>Z4+Z5+Z6+Z7+Z8-W10</f>
        <v>205</v>
      </c>
      <c r="W10" s="855">
        <v>0</v>
      </c>
      <c r="X10" s="697">
        <v>0</v>
      </c>
      <c r="Y10" s="856">
        <v>0</v>
      </c>
      <c r="Z10" s="697">
        <f t="shared" ref="Z10:Z57" si="2">X10</f>
        <v>0</v>
      </c>
      <c r="AA10" s="857">
        <v>0</v>
      </c>
      <c r="AB10" s="858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9">
        <f>L10-M11</f>
        <v>94</v>
      </c>
      <c r="M11" s="855"/>
      <c r="N11" s="697"/>
      <c r="O11" s="856"/>
      <c r="P11" s="697">
        <f t="shared" si="1"/>
        <v>0</v>
      </c>
      <c r="Q11" s="857"/>
      <c r="R11" s="858"/>
      <c r="S11" s="655">
        <f>S10-P11</f>
        <v>2810.63</v>
      </c>
      <c r="U11" s="75"/>
      <c r="V11" s="859">
        <f>V10-W11</f>
        <v>205</v>
      </c>
      <c r="W11" s="855"/>
      <c r="X11" s="697"/>
      <c r="Y11" s="856"/>
      <c r="Z11" s="697">
        <f t="shared" si="2"/>
        <v>0</v>
      </c>
      <c r="AA11" s="857"/>
      <c r="AB11" s="858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9">
        <f t="shared" ref="L12:L58" si="5">L11-M12</f>
        <v>94</v>
      </c>
      <c r="M12" s="855"/>
      <c r="N12" s="697"/>
      <c r="O12" s="856"/>
      <c r="P12" s="697">
        <f t="shared" si="1"/>
        <v>0</v>
      </c>
      <c r="Q12" s="857"/>
      <c r="R12" s="858"/>
      <c r="S12" s="655">
        <f t="shared" ref="S12:S13" si="6">S11-P12</f>
        <v>2810.63</v>
      </c>
      <c r="U12" s="75"/>
      <c r="V12" s="859">
        <f t="shared" ref="V12:V58" si="7">V11-W12</f>
        <v>205</v>
      </c>
      <c r="W12" s="855"/>
      <c r="X12" s="697"/>
      <c r="Y12" s="856"/>
      <c r="Z12" s="697">
        <f t="shared" si="2"/>
        <v>0</v>
      </c>
      <c r="AA12" s="857"/>
      <c r="AB12" s="858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9">
        <f t="shared" si="5"/>
        <v>94</v>
      </c>
      <c r="M13" s="855"/>
      <c r="N13" s="697"/>
      <c r="O13" s="856"/>
      <c r="P13" s="697">
        <f t="shared" si="1"/>
        <v>0</v>
      </c>
      <c r="Q13" s="857"/>
      <c r="R13" s="858"/>
      <c r="S13" s="655">
        <f t="shared" si="6"/>
        <v>2810.63</v>
      </c>
      <c r="U13" s="55"/>
      <c r="V13" s="859">
        <f t="shared" si="7"/>
        <v>205</v>
      </c>
      <c r="W13" s="855"/>
      <c r="X13" s="697"/>
      <c r="Y13" s="856"/>
      <c r="Z13" s="697">
        <f t="shared" si="2"/>
        <v>0</v>
      </c>
      <c r="AA13" s="857"/>
      <c r="AB13" s="858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9">
        <f t="shared" si="5"/>
        <v>94</v>
      </c>
      <c r="M14" s="855"/>
      <c r="N14" s="697"/>
      <c r="O14" s="856"/>
      <c r="P14" s="697">
        <f t="shared" si="1"/>
        <v>0</v>
      </c>
      <c r="Q14" s="857"/>
      <c r="R14" s="858"/>
      <c r="S14" s="655">
        <f>S13-P14</f>
        <v>2810.63</v>
      </c>
      <c r="U14" s="75"/>
      <c r="V14" s="859">
        <f t="shared" si="7"/>
        <v>205</v>
      </c>
      <c r="W14" s="855"/>
      <c r="X14" s="697"/>
      <c r="Y14" s="856"/>
      <c r="Z14" s="697">
        <f t="shared" si="2"/>
        <v>0</v>
      </c>
      <c r="AA14" s="857"/>
      <c r="AB14" s="858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9">
        <f t="shared" si="5"/>
        <v>94</v>
      </c>
      <c r="M15" s="855"/>
      <c r="N15" s="697"/>
      <c r="O15" s="856"/>
      <c r="P15" s="697">
        <f t="shared" si="1"/>
        <v>0</v>
      </c>
      <c r="Q15" s="857"/>
      <c r="R15" s="858"/>
      <c r="S15" s="655">
        <f t="shared" ref="S15:S58" si="10">S14-P15</f>
        <v>2810.63</v>
      </c>
      <c r="U15" s="75"/>
      <c r="V15" s="859">
        <f t="shared" si="7"/>
        <v>205</v>
      </c>
      <c r="W15" s="855"/>
      <c r="X15" s="697"/>
      <c r="Y15" s="856"/>
      <c r="Z15" s="697">
        <f t="shared" si="2"/>
        <v>0</v>
      </c>
      <c r="AA15" s="857"/>
      <c r="AB15" s="858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9">
        <f t="shared" si="5"/>
        <v>94</v>
      </c>
      <c r="M16" s="855"/>
      <c r="N16" s="697"/>
      <c r="O16" s="856"/>
      <c r="P16" s="697">
        <f t="shared" si="1"/>
        <v>0</v>
      </c>
      <c r="Q16" s="857"/>
      <c r="R16" s="858"/>
      <c r="S16" s="655">
        <f t="shared" si="10"/>
        <v>2810.63</v>
      </c>
      <c r="V16" s="859">
        <f t="shared" si="7"/>
        <v>205</v>
      </c>
      <c r="W16" s="855"/>
      <c r="X16" s="697"/>
      <c r="Y16" s="856"/>
      <c r="Z16" s="697">
        <f t="shared" si="2"/>
        <v>0</v>
      </c>
      <c r="AA16" s="857"/>
      <c r="AB16" s="858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9">
        <f t="shared" si="5"/>
        <v>94</v>
      </c>
      <c r="M17" s="855"/>
      <c r="N17" s="697"/>
      <c r="O17" s="856"/>
      <c r="P17" s="697">
        <f t="shared" si="1"/>
        <v>0</v>
      </c>
      <c r="Q17" s="857"/>
      <c r="R17" s="858"/>
      <c r="S17" s="655">
        <f t="shared" si="10"/>
        <v>2810.63</v>
      </c>
      <c r="V17" s="859">
        <f t="shared" si="7"/>
        <v>205</v>
      </c>
      <c r="W17" s="855"/>
      <c r="X17" s="697"/>
      <c r="Y17" s="856"/>
      <c r="Z17" s="697">
        <f t="shared" si="2"/>
        <v>0</v>
      </c>
      <c r="AA17" s="857"/>
      <c r="AB17" s="858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9">
        <f t="shared" si="5"/>
        <v>94</v>
      </c>
      <c r="M18" s="855"/>
      <c r="N18" s="697"/>
      <c r="O18" s="856"/>
      <c r="P18" s="697">
        <f t="shared" si="1"/>
        <v>0</v>
      </c>
      <c r="Q18" s="857"/>
      <c r="R18" s="858"/>
      <c r="S18" s="655">
        <f t="shared" si="10"/>
        <v>2810.63</v>
      </c>
      <c r="V18" s="859">
        <f t="shared" si="7"/>
        <v>205</v>
      </c>
      <c r="W18" s="855"/>
      <c r="X18" s="697"/>
      <c r="Y18" s="856"/>
      <c r="Z18" s="697">
        <f t="shared" si="2"/>
        <v>0</v>
      </c>
      <c r="AA18" s="857"/>
      <c r="AB18" s="858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9">
        <f t="shared" si="5"/>
        <v>94</v>
      </c>
      <c r="M19" s="855"/>
      <c r="N19" s="697"/>
      <c r="O19" s="856"/>
      <c r="P19" s="697">
        <f t="shared" si="1"/>
        <v>0</v>
      </c>
      <c r="Q19" s="857"/>
      <c r="R19" s="858"/>
      <c r="S19" s="655">
        <f t="shared" si="10"/>
        <v>2810.63</v>
      </c>
      <c r="V19" s="859">
        <f t="shared" si="7"/>
        <v>205</v>
      </c>
      <c r="W19" s="855"/>
      <c r="X19" s="697"/>
      <c r="Y19" s="856"/>
      <c r="Z19" s="697">
        <f t="shared" si="2"/>
        <v>0</v>
      </c>
      <c r="AA19" s="857"/>
      <c r="AB19" s="858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9">
        <f t="shared" si="5"/>
        <v>94</v>
      </c>
      <c r="M20" s="855"/>
      <c r="N20" s="697"/>
      <c r="O20" s="856"/>
      <c r="P20" s="697">
        <f t="shared" si="1"/>
        <v>0</v>
      </c>
      <c r="Q20" s="857"/>
      <c r="R20" s="858"/>
      <c r="S20" s="655">
        <f t="shared" si="10"/>
        <v>2810.63</v>
      </c>
      <c r="V20" s="859">
        <f t="shared" si="7"/>
        <v>205</v>
      </c>
      <c r="W20" s="855"/>
      <c r="X20" s="697"/>
      <c r="Y20" s="856"/>
      <c r="Z20" s="697">
        <f t="shared" si="2"/>
        <v>0</v>
      </c>
      <c r="AA20" s="857"/>
      <c r="AB20" s="858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9">
        <f t="shared" si="5"/>
        <v>94</v>
      </c>
      <c r="M21" s="855"/>
      <c r="N21" s="697"/>
      <c r="O21" s="860"/>
      <c r="P21" s="697">
        <f t="shared" si="1"/>
        <v>0</v>
      </c>
      <c r="Q21" s="857"/>
      <c r="R21" s="858"/>
      <c r="S21" s="655">
        <f t="shared" si="10"/>
        <v>2810.63</v>
      </c>
      <c r="V21" s="859">
        <f t="shared" si="7"/>
        <v>205</v>
      </c>
      <c r="W21" s="855"/>
      <c r="X21" s="697"/>
      <c r="Y21" s="860"/>
      <c r="Z21" s="697">
        <f t="shared" si="2"/>
        <v>0</v>
      </c>
      <c r="AA21" s="857"/>
      <c r="AB21" s="858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9">
        <f t="shared" si="5"/>
        <v>94</v>
      </c>
      <c r="M22" s="855"/>
      <c r="N22" s="697"/>
      <c r="O22" s="860"/>
      <c r="P22" s="697">
        <f t="shared" si="1"/>
        <v>0</v>
      </c>
      <c r="Q22" s="857"/>
      <c r="R22" s="858"/>
      <c r="S22" s="655">
        <f t="shared" si="10"/>
        <v>2810.63</v>
      </c>
      <c r="V22" s="859">
        <f t="shared" si="7"/>
        <v>205</v>
      </c>
      <c r="W22" s="855"/>
      <c r="X22" s="697"/>
      <c r="Y22" s="860"/>
      <c r="Z22" s="697">
        <f t="shared" si="2"/>
        <v>0</v>
      </c>
      <c r="AA22" s="857"/>
      <c r="AB22" s="858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9">
        <f t="shared" si="5"/>
        <v>94</v>
      </c>
      <c r="M23" s="855"/>
      <c r="N23" s="697"/>
      <c r="O23" s="860"/>
      <c r="P23" s="697">
        <f t="shared" si="1"/>
        <v>0</v>
      </c>
      <c r="Q23" s="857"/>
      <c r="R23" s="858"/>
      <c r="S23" s="655">
        <f t="shared" si="10"/>
        <v>2810.63</v>
      </c>
      <c r="V23" s="859">
        <f t="shared" si="7"/>
        <v>205</v>
      </c>
      <c r="W23" s="855"/>
      <c r="X23" s="697"/>
      <c r="Y23" s="860"/>
      <c r="Z23" s="697">
        <f t="shared" si="2"/>
        <v>0</v>
      </c>
      <c r="AA23" s="857"/>
      <c r="AB23" s="858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9">
        <f t="shared" si="5"/>
        <v>94</v>
      </c>
      <c r="M24" s="855"/>
      <c r="N24" s="697"/>
      <c r="O24" s="860"/>
      <c r="P24" s="697">
        <f t="shared" si="1"/>
        <v>0</v>
      </c>
      <c r="Q24" s="857"/>
      <c r="R24" s="858"/>
      <c r="S24" s="655">
        <f t="shared" si="10"/>
        <v>2810.63</v>
      </c>
      <c r="V24" s="859">
        <f t="shared" si="7"/>
        <v>205</v>
      </c>
      <c r="W24" s="855"/>
      <c r="X24" s="697"/>
      <c r="Y24" s="860"/>
      <c r="Z24" s="697">
        <f t="shared" si="2"/>
        <v>0</v>
      </c>
      <c r="AA24" s="857"/>
      <c r="AB24" s="858"/>
      <c r="AC24" s="655">
        <f t="shared" si="11"/>
        <v>5922.77</v>
      </c>
    </row>
    <row r="25" spans="1:29" ht="15.75" x14ac:dyDescent="0.25">
      <c r="A25" s="869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9">
        <f t="shared" si="5"/>
        <v>94</v>
      </c>
      <c r="M25" s="855"/>
      <c r="N25" s="697"/>
      <c r="O25" s="860"/>
      <c r="P25" s="697">
        <f t="shared" si="1"/>
        <v>0</v>
      </c>
      <c r="Q25" s="857"/>
      <c r="R25" s="858"/>
      <c r="S25" s="655">
        <f t="shared" si="10"/>
        <v>2810.63</v>
      </c>
      <c r="V25" s="859">
        <f t="shared" si="7"/>
        <v>205</v>
      </c>
      <c r="W25" s="855"/>
      <c r="X25" s="697"/>
      <c r="Y25" s="860"/>
      <c r="Z25" s="697">
        <f t="shared" si="2"/>
        <v>0</v>
      </c>
      <c r="AA25" s="857"/>
      <c r="AB25" s="858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3">
        <v>210.23</v>
      </c>
      <c r="E26" s="864">
        <v>44865</v>
      </c>
      <c r="F26" s="863">
        <f t="shared" si="0"/>
        <v>210.23</v>
      </c>
      <c r="G26" s="865" t="s">
        <v>145</v>
      </c>
      <c r="H26" s="866">
        <v>30</v>
      </c>
      <c r="I26" s="769">
        <f t="shared" si="9"/>
        <v>1215.77</v>
      </c>
      <c r="L26" s="859">
        <f t="shared" si="5"/>
        <v>94</v>
      </c>
      <c r="M26" s="855"/>
      <c r="N26" s="697"/>
      <c r="O26" s="860"/>
      <c r="P26" s="697">
        <f t="shared" si="1"/>
        <v>0</v>
      </c>
      <c r="Q26" s="857"/>
      <c r="R26" s="858"/>
      <c r="S26" s="655">
        <f t="shared" si="10"/>
        <v>2810.63</v>
      </c>
      <c r="V26" s="859">
        <f t="shared" si="7"/>
        <v>205</v>
      </c>
      <c r="W26" s="855"/>
      <c r="X26" s="697"/>
      <c r="Y26" s="860"/>
      <c r="Z26" s="697">
        <f t="shared" si="2"/>
        <v>0</v>
      </c>
      <c r="AA26" s="857"/>
      <c r="AB26" s="858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8">
        <v>150.65</v>
      </c>
      <c r="E27" s="899">
        <v>44916</v>
      </c>
      <c r="F27" s="898">
        <f t="shared" si="0"/>
        <v>150.65</v>
      </c>
      <c r="G27" s="900" t="s">
        <v>227</v>
      </c>
      <c r="H27" s="901">
        <v>30</v>
      </c>
      <c r="I27" s="132">
        <f t="shared" si="9"/>
        <v>1065.1199999999999</v>
      </c>
      <c r="L27" s="859">
        <f t="shared" si="5"/>
        <v>94</v>
      </c>
      <c r="M27" s="855"/>
      <c r="N27" s="697"/>
      <c r="O27" s="860"/>
      <c r="P27" s="697">
        <f t="shared" si="1"/>
        <v>0</v>
      </c>
      <c r="Q27" s="857"/>
      <c r="R27" s="858"/>
      <c r="S27" s="655">
        <f t="shared" si="10"/>
        <v>2810.63</v>
      </c>
      <c r="V27" s="859">
        <f t="shared" si="7"/>
        <v>205</v>
      </c>
      <c r="W27" s="855"/>
      <c r="X27" s="697"/>
      <c r="Y27" s="860"/>
      <c r="Z27" s="697">
        <f t="shared" si="2"/>
        <v>0</v>
      </c>
      <c r="AA27" s="857"/>
      <c r="AB27" s="858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8">
        <v>213.56</v>
      </c>
      <c r="E28" s="899">
        <v>44921</v>
      </c>
      <c r="F28" s="898">
        <f t="shared" si="0"/>
        <v>213.56</v>
      </c>
      <c r="G28" s="900" t="s">
        <v>251</v>
      </c>
      <c r="H28" s="901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8">
        <v>156.16</v>
      </c>
      <c r="E29" s="899">
        <v>44924</v>
      </c>
      <c r="F29" s="898">
        <f t="shared" si="0"/>
        <v>156.16</v>
      </c>
      <c r="G29" s="900" t="s">
        <v>259</v>
      </c>
      <c r="H29" s="901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58"/>
      <c r="E30" s="1059"/>
      <c r="F30" s="1058">
        <f t="shared" si="0"/>
        <v>0</v>
      </c>
      <c r="G30" s="1060"/>
      <c r="H30" s="1061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58"/>
      <c r="E31" s="1062"/>
      <c r="F31" s="1058">
        <f t="shared" si="0"/>
        <v>0</v>
      </c>
      <c r="G31" s="1060"/>
      <c r="H31" s="1061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58"/>
      <c r="E32" s="1062"/>
      <c r="F32" s="1058">
        <f t="shared" si="0"/>
        <v>0</v>
      </c>
      <c r="G32" s="1060"/>
      <c r="H32" s="1061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58"/>
      <c r="E33" s="1062"/>
      <c r="F33" s="1058">
        <f t="shared" si="0"/>
        <v>0</v>
      </c>
      <c r="G33" s="1060"/>
      <c r="H33" s="1061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58"/>
      <c r="E34" s="1062"/>
      <c r="F34" s="1058">
        <f t="shared" si="0"/>
        <v>0</v>
      </c>
      <c r="G34" s="1060"/>
      <c r="H34" s="1061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58"/>
      <c r="E35" s="1062"/>
      <c r="F35" s="1058">
        <f t="shared" si="0"/>
        <v>0</v>
      </c>
      <c r="G35" s="1060"/>
      <c r="H35" s="1061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58"/>
      <c r="E36" s="1062"/>
      <c r="F36" s="1058">
        <f t="shared" si="0"/>
        <v>0</v>
      </c>
      <c r="G36" s="1060"/>
      <c r="H36" s="1061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58"/>
      <c r="E37" s="1062"/>
      <c r="F37" s="1058">
        <f t="shared" si="0"/>
        <v>0</v>
      </c>
      <c r="G37" s="1060"/>
      <c r="H37" s="1061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58"/>
      <c r="E38" s="1062"/>
      <c r="F38" s="1058">
        <f t="shared" si="0"/>
        <v>0</v>
      </c>
      <c r="G38" s="1060"/>
      <c r="H38" s="1061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58"/>
      <c r="E39" s="1062"/>
      <c r="F39" s="1058">
        <f t="shared" si="0"/>
        <v>0</v>
      </c>
      <c r="G39" s="1060"/>
      <c r="H39" s="1061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58"/>
      <c r="E40" s="1062"/>
      <c r="F40" s="1058">
        <f t="shared" si="0"/>
        <v>0</v>
      </c>
      <c r="G40" s="1060"/>
      <c r="H40" s="1061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58"/>
      <c r="E41" s="1062"/>
      <c r="F41" s="1058">
        <f t="shared" si="0"/>
        <v>0</v>
      </c>
      <c r="G41" s="1060"/>
      <c r="H41" s="1061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58"/>
      <c r="E42" s="1062"/>
      <c r="F42" s="1058">
        <f t="shared" si="0"/>
        <v>0</v>
      </c>
      <c r="G42" s="1060"/>
      <c r="H42" s="1061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58"/>
      <c r="E43" s="1062"/>
      <c r="F43" s="1058">
        <f t="shared" si="0"/>
        <v>0</v>
      </c>
      <c r="G43" s="1060"/>
      <c r="H43" s="1061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58"/>
      <c r="E44" s="1062"/>
      <c r="F44" s="1058">
        <f t="shared" si="0"/>
        <v>0</v>
      </c>
      <c r="G44" s="1060"/>
      <c r="H44" s="1061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58"/>
      <c r="E45" s="1062"/>
      <c r="F45" s="1058">
        <f t="shared" si="0"/>
        <v>0</v>
      </c>
      <c r="G45" s="1060"/>
      <c r="H45" s="1061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58"/>
      <c r="E46" s="1062"/>
      <c r="F46" s="1058">
        <f t="shared" si="0"/>
        <v>0</v>
      </c>
      <c r="G46" s="1060"/>
      <c r="H46" s="1061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58"/>
      <c r="E47" s="1062"/>
      <c r="F47" s="1058">
        <f t="shared" si="0"/>
        <v>0</v>
      </c>
      <c r="G47" s="1060"/>
      <c r="H47" s="1061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58"/>
      <c r="E48" s="1062"/>
      <c r="F48" s="1058">
        <f t="shared" si="0"/>
        <v>0</v>
      </c>
      <c r="G48" s="1060"/>
      <c r="H48" s="1061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58"/>
      <c r="E49" s="1062"/>
      <c r="F49" s="1058">
        <f t="shared" si="0"/>
        <v>0</v>
      </c>
      <c r="G49" s="1060"/>
      <c r="H49" s="1061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58"/>
      <c r="E50" s="1062"/>
      <c r="F50" s="1058">
        <f t="shared" si="0"/>
        <v>0</v>
      </c>
      <c r="G50" s="1060"/>
      <c r="H50" s="1061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58"/>
      <c r="E51" s="1062"/>
      <c r="F51" s="1058">
        <f t="shared" si="0"/>
        <v>0</v>
      </c>
      <c r="G51" s="1060"/>
      <c r="H51" s="1061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58"/>
      <c r="E52" s="1062"/>
      <c r="F52" s="1058">
        <f t="shared" si="0"/>
        <v>0</v>
      </c>
      <c r="G52" s="1060"/>
      <c r="H52" s="1061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58"/>
      <c r="E53" s="1062"/>
      <c r="F53" s="1058">
        <f t="shared" si="0"/>
        <v>0</v>
      </c>
      <c r="G53" s="1060"/>
      <c r="H53" s="1061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58"/>
      <c r="E54" s="1062"/>
      <c r="F54" s="1058">
        <f t="shared" si="0"/>
        <v>0</v>
      </c>
      <c r="G54" s="1060"/>
      <c r="H54" s="1061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18" t="s">
        <v>318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DEL MES DE  DICIEMBRE  2022</v>
      </c>
      <c r="L1" s="1118"/>
      <c r="M1" s="1118"/>
      <c r="N1" s="1118"/>
      <c r="O1" s="1118"/>
      <c r="P1" s="1118"/>
      <c r="Q1" s="111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98" t="s">
        <v>107</v>
      </c>
      <c r="C4" s="102"/>
      <c r="D4" s="135"/>
      <c r="E4" s="86">
        <v>32.69</v>
      </c>
      <c r="F4" s="73"/>
      <c r="G4" s="853"/>
      <c r="L4" s="1198" t="s">
        <v>107</v>
      </c>
      <c r="M4" s="102"/>
      <c r="N4" s="135"/>
      <c r="O4" s="86"/>
      <c r="P4" s="73"/>
      <c r="Q4" s="927"/>
    </row>
    <row r="5" spans="1:19" x14ac:dyDescent="0.25">
      <c r="A5" s="75" t="s">
        <v>52</v>
      </c>
      <c r="B5" s="1199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199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70"/>
      <c r="O9" s="1071"/>
      <c r="P9" s="1072">
        <f>N9</f>
        <v>0</v>
      </c>
      <c r="Q9" s="1073"/>
      <c r="R9" s="1075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70"/>
      <c r="E10" s="1071"/>
      <c r="F10" s="1072">
        <f t="shared" ref="F10:F28" si="1">D10</f>
        <v>0</v>
      </c>
      <c r="G10" s="1073"/>
      <c r="H10" s="1074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70"/>
      <c r="O10" s="1071"/>
      <c r="P10" s="1072">
        <f t="shared" ref="P10:P28" si="4">N10</f>
        <v>0</v>
      </c>
      <c r="Q10" s="1073"/>
      <c r="R10" s="1074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70"/>
      <c r="E11" s="1071"/>
      <c r="F11" s="1072">
        <f t="shared" si="1"/>
        <v>0</v>
      </c>
      <c r="G11" s="1073"/>
      <c r="H11" s="1074"/>
      <c r="I11" s="132">
        <f t="shared" si="2"/>
        <v>1520.0700000000002</v>
      </c>
      <c r="K11" s="55"/>
      <c r="L11" s="411">
        <f t="shared" si="3"/>
        <v>120</v>
      </c>
      <c r="M11" s="594"/>
      <c r="N11" s="1070"/>
      <c r="O11" s="1071"/>
      <c r="P11" s="1072">
        <f t="shared" si="4"/>
        <v>0</v>
      </c>
      <c r="Q11" s="1073"/>
      <c r="R11" s="1074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70"/>
      <c r="E12" s="1071"/>
      <c r="F12" s="1072">
        <f t="shared" si="1"/>
        <v>0</v>
      </c>
      <c r="G12" s="1073"/>
      <c r="H12" s="1074"/>
      <c r="I12" s="132">
        <f t="shared" si="2"/>
        <v>1520.0700000000002</v>
      </c>
      <c r="K12" s="75"/>
      <c r="L12" s="411">
        <f t="shared" si="3"/>
        <v>120</v>
      </c>
      <c r="M12" s="594"/>
      <c r="N12" s="1070"/>
      <c r="O12" s="1071"/>
      <c r="P12" s="1072">
        <f t="shared" si="4"/>
        <v>0</v>
      </c>
      <c r="Q12" s="1073"/>
      <c r="R12" s="1074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70"/>
      <c r="E13" s="1071"/>
      <c r="F13" s="1072">
        <f t="shared" si="1"/>
        <v>0</v>
      </c>
      <c r="G13" s="1073"/>
      <c r="H13" s="1074"/>
      <c r="I13" s="132">
        <f t="shared" si="2"/>
        <v>1520.0700000000002</v>
      </c>
      <c r="K13" s="75"/>
      <c r="L13" s="411">
        <f t="shared" si="3"/>
        <v>120</v>
      </c>
      <c r="M13" s="594"/>
      <c r="N13" s="1070"/>
      <c r="O13" s="1071"/>
      <c r="P13" s="1072">
        <f t="shared" si="4"/>
        <v>0</v>
      </c>
      <c r="Q13" s="1073"/>
      <c r="R13" s="1074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70"/>
      <c r="E14" s="1071"/>
      <c r="F14" s="1072">
        <f t="shared" si="1"/>
        <v>0</v>
      </c>
      <c r="G14" s="1073"/>
      <c r="H14" s="1074"/>
      <c r="I14" s="132">
        <f t="shared" si="2"/>
        <v>1520.0700000000002</v>
      </c>
      <c r="L14" s="411">
        <f t="shared" si="3"/>
        <v>120</v>
      </c>
      <c r="M14" s="594"/>
      <c r="N14" s="1070"/>
      <c r="O14" s="1071"/>
      <c r="P14" s="1072">
        <f t="shared" si="4"/>
        <v>0</v>
      </c>
      <c r="Q14" s="1073"/>
      <c r="R14" s="1074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70"/>
      <c r="E15" s="1071"/>
      <c r="F15" s="1072">
        <f t="shared" si="1"/>
        <v>0</v>
      </c>
      <c r="G15" s="1073"/>
      <c r="H15" s="1074"/>
      <c r="I15" s="132">
        <f t="shared" si="2"/>
        <v>1520.0700000000002</v>
      </c>
      <c r="L15" s="411">
        <f t="shared" si="3"/>
        <v>120</v>
      </c>
      <c r="M15" s="594"/>
      <c r="N15" s="1070"/>
      <c r="O15" s="1071"/>
      <c r="P15" s="1072">
        <f t="shared" si="4"/>
        <v>0</v>
      </c>
      <c r="Q15" s="1073"/>
      <c r="R15" s="1074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70"/>
      <c r="E16" s="1071"/>
      <c r="F16" s="1072">
        <f t="shared" si="1"/>
        <v>0</v>
      </c>
      <c r="G16" s="1073"/>
      <c r="H16" s="1075"/>
      <c r="I16" s="132">
        <f t="shared" si="2"/>
        <v>1520.0700000000002</v>
      </c>
      <c r="L16" s="411">
        <f t="shared" si="3"/>
        <v>120</v>
      </c>
      <c r="M16" s="594"/>
      <c r="N16" s="1070"/>
      <c r="O16" s="1071"/>
      <c r="P16" s="1072">
        <f t="shared" si="4"/>
        <v>0</v>
      </c>
      <c r="Q16" s="1073"/>
      <c r="R16" s="1075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70"/>
      <c r="E17" s="1071"/>
      <c r="F17" s="1072">
        <f t="shared" si="1"/>
        <v>0</v>
      </c>
      <c r="G17" s="1073"/>
      <c r="H17" s="1075"/>
      <c r="I17" s="132">
        <f t="shared" si="2"/>
        <v>1520.0700000000002</v>
      </c>
      <c r="L17" s="411">
        <f t="shared" si="3"/>
        <v>120</v>
      </c>
      <c r="M17" s="594"/>
      <c r="N17" s="1070"/>
      <c r="O17" s="1071"/>
      <c r="P17" s="1072">
        <f t="shared" si="4"/>
        <v>0</v>
      </c>
      <c r="Q17" s="1073"/>
      <c r="R17" s="1075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70"/>
      <c r="E18" s="1071"/>
      <c r="F18" s="1072">
        <f t="shared" si="1"/>
        <v>0</v>
      </c>
      <c r="G18" s="1073"/>
      <c r="H18" s="1075"/>
      <c r="I18" s="132">
        <f t="shared" si="2"/>
        <v>1520.0700000000002</v>
      </c>
      <c r="L18" s="411">
        <f t="shared" si="3"/>
        <v>120</v>
      </c>
      <c r="M18" s="594"/>
      <c r="N18" s="1070"/>
      <c r="O18" s="1071"/>
      <c r="P18" s="1072">
        <f t="shared" si="4"/>
        <v>0</v>
      </c>
      <c r="Q18" s="1073"/>
      <c r="R18" s="1075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70"/>
      <c r="E19" s="1071"/>
      <c r="F19" s="1072">
        <f t="shared" si="1"/>
        <v>0</v>
      </c>
      <c r="G19" s="1073"/>
      <c r="H19" s="1075"/>
      <c r="I19" s="132">
        <f t="shared" si="2"/>
        <v>1520.0700000000002</v>
      </c>
      <c r="L19" s="411">
        <f t="shared" si="3"/>
        <v>120</v>
      </c>
      <c r="M19" s="594"/>
      <c r="N19" s="1070"/>
      <c r="O19" s="1071"/>
      <c r="P19" s="1072">
        <f t="shared" si="4"/>
        <v>0</v>
      </c>
      <c r="Q19" s="1073"/>
      <c r="R19" s="1075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70"/>
      <c r="E20" s="1071"/>
      <c r="F20" s="1072">
        <f t="shared" si="1"/>
        <v>0</v>
      </c>
      <c r="G20" s="1073"/>
      <c r="H20" s="1075"/>
      <c r="I20" s="132">
        <f t="shared" si="2"/>
        <v>1520.0700000000002</v>
      </c>
      <c r="L20" s="411">
        <f t="shared" si="3"/>
        <v>120</v>
      </c>
      <c r="M20" s="594"/>
      <c r="N20" s="1070"/>
      <c r="O20" s="1071"/>
      <c r="P20" s="1072">
        <f t="shared" si="4"/>
        <v>0</v>
      </c>
      <c r="Q20" s="1073"/>
      <c r="R20" s="1075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70"/>
      <c r="E21" s="1071"/>
      <c r="F21" s="1072">
        <f t="shared" si="1"/>
        <v>0</v>
      </c>
      <c r="G21" s="1073"/>
      <c r="H21" s="1076"/>
      <c r="I21" s="132">
        <f t="shared" si="2"/>
        <v>1520.0700000000002</v>
      </c>
      <c r="L21" s="411">
        <f t="shared" si="3"/>
        <v>120</v>
      </c>
      <c r="M21" s="594"/>
      <c r="N21" s="1070"/>
      <c r="O21" s="1071"/>
      <c r="P21" s="1072">
        <f t="shared" si="4"/>
        <v>0</v>
      </c>
      <c r="Q21" s="1073"/>
      <c r="R21" s="1076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70"/>
      <c r="E22" s="1071"/>
      <c r="F22" s="1072">
        <f t="shared" si="1"/>
        <v>0</v>
      </c>
      <c r="G22" s="1073"/>
      <c r="H22" s="1076"/>
      <c r="I22" s="132">
        <f t="shared" si="2"/>
        <v>1520.0700000000002</v>
      </c>
      <c r="L22" s="411">
        <f t="shared" si="3"/>
        <v>120</v>
      </c>
      <c r="M22" s="594"/>
      <c r="N22" s="1070"/>
      <c r="O22" s="1071"/>
      <c r="P22" s="1072">
        <f t="shared" si="4"/>
        <v>0</v>
      </c>
      <c r="Q22" s="1073"/>
      <c r="R22" s="1076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70"/>
      <c r="E23" s="1071"/>
      <c r="F23" s="1072">
        <f t="shared" si="1"/>
        <v>0</v>
      </c>
      <c r="G23" s="1073"/>
      <c r="H23" s="1076"/>
      <c r="I23" s="132">
        <f t="shared" si="2"/>
        <v>1520.0700000000002</v>
      </c>
      <c r="L23" s="411">
        <f t="shared" si="3"/>
        <v>120</v>
      </c>
      <c r="M23" s="594"/>
      <c r="N23" s="1070"/>
      <c r="O23" s="1071"/>
      <c r="P23" s="1072">
        <f t="shared" si="4"/>
        <v>0</v>
      </c>
      <c r="Q23" s="1073"/>
      <c r="R23" s="1076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70"/>
      <c r="E24" s="1071"/>
      <c r="F24" s="1072">
        <f t="shared" si="1"/>
        <v>0</v>
      </c>
      <c r="G24" s="1073"/>
      <c r="H24" s="1076"/>
      <c r="I24" s="132">
        <f t="shared" si="2"/>
        <v>1520.0700000000002</v>
      </c>
      <c r="L24" s="411">
        <f t="shared" si="3"/>
        <v>120</v>
      </c>
      <c r="M24" s="594"/>
      <c r="N24" s="1070"/>
      <c r="O24" s="1071"/>
      <c r="P24" s="1072">
        <f t="shared" si="4"/>
        <v>0</v>
      </c>
      <c r="Q24" s="1073"/>
      <c r="R24" s="1076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70"/>
      <c r="E25" s="1071"/>
      <c r="F25" s="1072">
        <f t="shared" si="1"/>
        <v>0</v>
      </c>
      <c r="G25" s="1073"/>
      <c r="H25" s="1076"/>
      <c r="I25" s="132">
        <f t="shared" si="2"/>
        <v>1520.0700000000002</v>
      </c>
      <c r="L25" s="411">
        <f t="shared" si="3"/>
        <v>120</v>
      </c>
      <c r="M25" s="594"/>
      <c r="N25" s="1070"/>
      <c r="O25" s="1071"/>
      <c r="P25" s="1072">
        <f t="shared" si="4"/>
        <v>0</v>
      </c>
      <c r="Q25" s="1073"/>
      <c r="R25" s="1076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70"/>
      <c r="E26" s="1071"/>
      <c r="F26" s="1072">
        <f t="shared" si="1"/>
        <v>0</v>
      </c>
      <c r="G26" s="1077"/>
      <c r="H26" s="1076"/>
      <c r="I26" s="132">
        <f t="shared" si="2"/>
        <v>1520.0700000000002</v>
      </c>
      <c r="L26" s="411">
        <f t="shared" si="3"/>
        <v>120</v>
      </c>
      <c r="M26" s="594"/>
      <c r="N26" s="1070"/>
      <c r="O26" s="1071"/>
      <c r="P26" s="1072">
        <f t="shared" si="4"/>
        <v>0</v>
      </c>
      <c r="Q26" s="1077"/>
      <c r="R26" s="1076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78"/>
      <c r="E27" s="1071"/>
      <c r="F27" s="1072">
        <f t="shared" si="1"/>
        <v>0</v>
      </c>
      <c r="G27" s="1079"/>
      <c r="H27" s="1080"/>
      <c r="I27" s="132">
        <f t="shared" si="2"/>
        <v>1520.0700000000002</v>
      </c>
      <c r="L27" s="411">
        <f t="shared" si="3"/>
        <v>120</v>
      </c>
      <c r="M27" s="594"/>
      <c r="N27" s="1078"/>
      <c r="O27" s="1071"/>
      <c r="P27" s="1072">
        <f t="shared" si="4"/>
        <v>0</v>
      </c>
      <c r="Q27" s="1079"/>
      <c r="R27" s="1080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78"/>
      <c r="E28" s="1081"/>
      <c r="F28" s="1072">
        <f t="shared" si="1"/>
        <v>0</v>
      </c>
      <c r="G28" s="1079"/>
      <c r="H28" s="1080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82"/>
      <c r="E29" s="1081"/>
      <c r="F29" s="1083"/>
      <c r="G29" s="1084"/>
      <c r="H29" s="1080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8" t="s">
        <v>21</v>
      </c>
      <c r="E33" s="849"/>
      <c r="F33" s="141">
        <f>E5-D32</f>
        <v>2056.2600000000002</v>
      </c>
      <c r="G33" s="75"/>
      <c r="H33" s="75"/>
      <c r="K33" s="75"/>
      <c r="L33" s="75"/>
      <c r="M33" s="75"/>
      <c r="N33" s="921" t="s">
        <v>21</v>
      </c>
      <c r="O33" s="922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50" t="s">
        <v>4</v>
      </c>
      <c r="E34" s="851"/>
      <c r="F34" s="49">
        <f>F4+F5-C32</f>
        <v>55</v>
      </c>
      <c r="G34" s="75"/>
      <c r="H34" s="75"/>
      <c r="K34" s="75"/>
      <c r="L34" s="75"/>
      <c r="M34" s="75"/>
      <c r="N34" s="923" t="s">
        <v>4</v>
      </c>
      <c r="O34" s="924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8" t="s">
        <v>317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112</v>
      </c>
      <c r="C4" s="102"/>
      <c r="D4" s="135"/>
      <c r="E4" s="86"/>
      <c r="F4" s="73"/>
      <c r="G4" s="235"/>
    </row>
    <row r="5" spans="1:9" x14ac:dyDescent="0.25">
      <c r="A5" s="1130" t="s">
        <v>96</v>
      </c>
      <c r="B5" s="119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13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902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54"/>
      <c r="E12" s="1068"/>
      <c r="F12" s="1054">
        <f t="shared" si="0"/>
        <v>0</v>
      </c>
      <c r="G12" s="1030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54"/>
      <c r="E13" s="1068"/>
      <c r="F13" s="1054">
        <f t="shared" si="0"/>
        <v>0</v>
      </c>
      <c r="G13" s="1030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54"/>
      <c r="E14" s="1068"/>
      <c r="F14" s="1054">
        <f t="shared" si="0"/>
        <v>0</v>
      </c>
      <c r="G14" s="1030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54"/>
      <c r="E15" s="1068"/>
      <c r="F15" s="1054">
        <f t="shared" si="0"/>
        <v>0</v>
      </c>
      <c r="G15" s="1030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54"/>
      <c r="E16" s="1068"/>
      <c r="F16" s="1054">
        <f t="shared" si="0"/>
        <v>0</v>
      </c>
      <c r="G16" s="1030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68"/>
      <c r="F17" s="1054">
        <f t="shared" si="0"/>
        <v>0</v>
      </c>
      <c r="G17" s="1030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54"/>
      <c r="E18" s="1068"/>
      <c r="F18" s="1054">
        <f t="shared" si="0"/>
        <v>0</v>
      </c>
      <c r="G18" s="1030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54"/>
      <c r="E19" s="1068"/>
      <c r="F19" s="1054">
        <f t="shared" si="0"/>
        <v>0</v>
      </c>
      <c r="G19" s="1030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54"/>
      <c r="E20" s="1068"/>
      <c r="F20" s="1054">
        <f t="shared" si="0"/>
        <v>0</v>
      </c>
      <c r="G20" s="1030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54"/>
      <c r="E21" s="1068"/>
      <c r="F21" s="1054">
        <f t="shared" si="0"/>
        <v>0</v>
      </c>
      <c r="G21" s="1030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54"/>
      <c r="E22" s="1068"/>
      <c r="F22" s="1054">
        <f t="shared" si="0"/>
        <v>0</v>
      </c>
      <c r="G22" s="1030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54"/>
      <c r="E23" s="1068"/>
      <c r="F23" s="1054">
        <f t="shared" si="0"/>
        <v>0</v>
      </c>
      <c r="G23" s="1030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54"/>
      <c r="E24" s="1068"/>
      <c r="F24" s="1054">
        <f t="shared" si="0"/>
        <v>0</v>
      </c>
      <c r="G24" s="1065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54"/>
      <c r="E25" s="1068"/>
      <c r="F25" s="1054">
        <f t="shared" si="0"/>
        <v>0</v>
      </c>
      <c r="G25" s="1065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54"/>
      <c r="E26" s="1068"/>
      <c r="F26" s="1054">
        <f t="shared" si="0"/>
        <v>0</v>
      </c>
      <c r="G26" s="1065"/>
      <c r="H26" s="204"/>
      <c r="I26" s="132">
        <f t="shared" si="2"/>
        <v>1891.7900000000002</v>
      </c>
    </row>
    <row r="27" spans="1:9" x14ac:dyDescent="0.25">
      <c r="B27" s="106"/>
      <c r="C27" s="15"/>
      <c r="D27" s="1054"/>
      <c r="E27" s="1068"/>
      <c r="F27" s="1054">
        <f t="shared" si="0"/>
        <v>0</v>
      </c>
      <c r="G27" s="1065"/>
      <c r="H27" s="1069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0" t="s">
        <v>82</v>
      </c>
      <c r="C4" s="102"/>
      <c r="D4" s="135"/>
      <c r="E4" s="86"/>
      <c r="F4" s="73"/>
      <c r="G4" s="235"/>
    </row>
    <row r="5" spans="1:9" x14ac:dyDescent="0.25">
      <c r="A5" s="75"/>
      <c r="B5" s="1201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/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100</v>
      </c>
      <c r="C4" s="102"/>
      <c r="D4" s="135"/>
      <c r="E4" s="86"/>
      <c r="F4" s="73"/>
      <c r="G4" s="235"/>
    </row>
    <row r="5" spans="1:9" x14ac:dyDescent="0.25">
      <c r="A5" s="1126"/>
      <c r="B5" s="119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2" t="s">
        <v>163</v>
      </c>
      <c r="B1" s="1122"/>
      <c r="C1" s="1122"/>
      <c r="D1" s="1122"/>
      <c r="E1" s="1122"/>
      <c r="F1" s="1122"/>
      <c r="G1" s="11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101</v>
      </c>
      <c r="C4" s="102"/>
      <c r="D4" s="135"/>
      <c r="E4" s="86"/>
      <c r="F4" s="73"/>
      <c r="G4" s="235"/>
    </row>
    <row r="5" spans="1:9" x14ac:dyDescent="0.25">
      <c r="A5" s="1126" t="s">
        <v>167</v>
      </c>
      <c r="B5" s="1203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12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64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54"/>
      <c r="E9" s="942"/>
      <c r="F9" s="1054">
        <f t="shared" si="0"/>
        <v>0</v>
      </c>
      <c r="G9" s="1065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54"/>
      <c r="E10" s="942"/>
      <c r="F10" s="1054">
        <f t="shared" si="0"/>
        <v>0</v>
      </c>
      <c r="G10" s="1065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54"/>
      <c r="E11" s="942"/>
      <c r="F11" s="1054">
        <f t="shared" si="0"/>
        <v>0</v>
      </c>
      <c r="G11" s="1065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54"/>
      <c r="E12" s="942"/>
      <c r="F12" s="1054">
        <f t="shared" si="0"/>
        <v>0</v>
      </c>
      <c r="G12" s="1065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54"/>
      <c r="E13" s="942"/>
      <c r="F13" s="1054">
        <f t="shared" si="0"/>
        <v>0</v>
      </c>
      <c r="G13" s="1065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54"/>
      <c r="E14" s="942"/>
      <c r="F14" s="1054">
        <f t="shared" si="0"/>
        <v>0</v>
      </c>
      <c r="G14" s="1065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54"/>
      <c r="E15" s="942"/>
      <c r="F15" s="1054">
        <f t="shared" si="0"/>
        <v>0</v>
      </c>
      <c r="G15" s="1065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54"/>
      <c r="E16" s="942"/>
      <c r="F16" s="1054">
        <f t="shared" si="0"/>
        <v>0</v>
      </c>
      <c r="G16" s="1065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42"/>
      <c r="F17" s="1054">
        <f t="shared" si="0"/>
        <v>0</v>
      </c>
      <c r="G17" s="1065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54"/>
      <c r="E18" s="942"/>
      <c r="F18" s="1054">
        <f t="shared" si="0"/>
        <v>0</v>
      </c>
      <c r="G18" s="1065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54"/>
      <c r="E19" s="942"/>
      <c r="F19" s="1054">
        <f t="shared" si="0"/>
        <v>0</v>
      </c>
      <c r="G19" s="1065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54"/>
      <c r="E20" s="942"/>
      <c r="F20" s="1054">
        <f t="shared" si="0"/>
        <v>0</v>
      </c>
      <c r="G20" s="1065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54"/>
      <c r="E21" s="942"/>
      <c r="F21" s="1054">
        <f t="shared" si="0"/>
        <v>0</v>
      </c>
      <c r="G21" s="1065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66"/>
      <c r="E22" s="1067"/>
      <c r="F22" s="1054">
        <f t="shared" si="0"/>
        <v>0</v>
      </c>
      <c r="G22" s="1065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66"/>
      <c r="E23" s="1067"/>
      <c r="F23" s="1054">
        <f t="shared" si="0"/>
        <v>0</v>
      </c>
      <c r="G23" s="1065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66"/>
      <c r="E24" s="1067"/>
      <c r="F24" s="1054">
        <f t="shared" si="0"/>
        <v>0</v>
      </c>
      <c r="G24" s="1065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66"/>
      <c r="E25" s="1067"/>
      <c r="F25" s="1054">
        <f t="shared" si="0"/>
        <v>0</v>
      </c>
      <c r="G25" s="1065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66"/>
      <c r="E26" s="1067"/>
      <c r="F26" s="1054">
        <f t="shared" si="0"/>
        <v>0</v>
      </c>
      <c r="G26" s="1065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66"/>
      <c r="E27" s="1067"/>
      <c r="F27" s="1054">
        <f t="shared" si="0"/>
        <v>0</v>
      </c>
      <c r="G27" s="1065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66"/>
      <c r="E28" s="1067"/>
      <c r="F28" s="1054">
        <f t="shared" si="0"/>
        <v>0</v>
      </c>
      <c r="G28" s="1065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18" t="s">
        <v>305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23" t="s">
        <v>168</v>
      </c>
      <c r="C5" s="386"/>
      <c r="D5" s="134"/>
      <c r="E5" s="207"/>
      <c r="F5" s="62"/>
      <c r="G5" s="5"/>
    </row>
    <row r="6" spans="1:9" ht="20.25" x14ac:dyDescent="0.3">
      <c r="A6" s="940" t="s">
        <v>52</v>
      </c>
      <c r="B6" s="1123"/>
      <c r="C6" s="227">
        <v>72</v>
      </c>
      <c r="D6" s="134">
        <v>44925</v>
      </c>
      <c r="E6" s="770">
        <v>713.92</v>
      </c>
      <c r="F6" s="1085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8" t="s">
        <v>306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24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24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86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26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26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26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26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26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26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26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26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26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26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26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26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26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26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26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26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26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26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26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20" t="s">
        <v>11</v>
      </c>
      <c r="D53" s="1121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E15" sqref="E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8" t="s">
        <v>307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86">
        <v>90</v>
      </c>
      <c r="D4" s="674">
        <v>44930</v>
      </c>
      <c r="E4" s="905">
        <v>482.79</v>
      </c>
      <c r="F4" s="812">
        <v>41</v>
      </c>
      <c r="G4" s="155"/>
      <c r="H4" s="155"/>
    </row>
    <row r="5" spans="1:9" ht="15.75" customHeight="1" x14ac:dyDescent="0.25">
      <c r="A5" s="224" t="s">
        <v>62</v>
      </c>
      <c r="B5" s="1125" t="s">
        <v>71</v>
      </c>
      <c r="C5" s="570"/>
      <c r="D5" s="903"/>
      <c r="E5" s="790"/>
      <c r="F5" s="812"/>
      <c r="G5" s="5"/>
    </row>
    <row r="6" spans="1:9" x14ac:dyDescent="0.25">
      <c r="A6" s="224"/>
      <c r="B6" s="1125"/>
      <c r="C6" s="386"/>
      <c r="D6" s="674"/>
      <c r="E6" s="904"/>
      <c r="F6" s="812"/>
      <c r="G6" s="47">
        <f>F42</f>
        <v>353.29999999999995</v>
      </c>
      <c r="H6" s="7">
        <f>E6-G6+E7+E5-G5+E4</f>
        <v>129.49000000000007</v>
      </c>
    </row>
    <row r="7" spans="1:9" ht="15.75" thickBot="1" x14ac:dyDescent="0.3">
      <c r="B7" s="19"/>
      <c r="C7" s="386"/>
      <c r="D7" s="674"/>
      <c r="E7" s="905"/>
      <c r="F7" s="81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29</v>
      </c>
      <c r="C9" s="1031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</row>
    <row r="10" spans="1:9" x14ac:dyDescent="0.25">
      <c r="A10" s="193"/>
      <c r="B10" s="825">
        <f>B9-C10</f>
        <v>17</v>
      </c>
      <c r="C10" s="1031">
        <v>12</v>
      </c>
      <c r="D10" s="660">
        <v>139.57</v>
      </c>
      <c r="E10" s="690">
        <v>44932</v>
      </c>
      <c r="F10" s="660">
        <f t="shared" ref="F10:F40" si="1">D10</f>
        <v>139.57</v>
      </c>
      <c r="G10" s="658" t="s">
        <v>290</v>
      </c>
      <c r="H10" s="659">
        <v>90</v>
      </c>
      <c r="I10" s="694">
        <f>I9-F10</f>
        <v>198.76000000000005</v>
      </c>
    </row>
    <row r="11" spans="1:9" x14ac:dyDescent="0.25">
      <c r="A11" s="181"/>
      <c r="B11" s="765">
        <f t="shared" ref="B11:B40" si="2">B10-C11</f>
        <v>11</v>
      </c>
      <c r="C11" s="1031">
        <v>6</v>
      </c>
      <c r="D11" s="660">
        <v>69.27</v>
      </c>
      <c r="E11" s="690">
        <v>44933</v>
      </c>
      <c r="F11" s="660">
        <f t="shared" si="1"/>
        <v>69.27</v>
      </c>
      <c r="G11" s="658" t="s">
        <v>297</v>
      </c>
      <c r="H11" s="659">
        <v>90</v>
      </c>
      <c r="I11" s="764">
        <f t="shared" ref="I11:I40" si="3">I10-F11</f>
        <v>129.49000000000007</v>
      </c>
    </row>
    <row r="12" spans="1:9" x14ac:dyDescent="0.25">
      <c r="A12" s="181"/>
      <c r="B12" s="825">
        <f t="shared" si="2"/>
        <v>11</v>
      </c>
      <c r="C12" s="1031"/>
      <c r="D12" s="1027"/>
      <c r="E12" s="1028"/>
      <c r="F12" s="1027">
        <f t="shared" si="1"/>
        <v>0</v>
      </c>
      <c r="G12" s="1029"/>
      <c r="H12" s="691"/>
      <c r="I12" s="694">
        <f t="shared" si="3"/>
        <v>129.49000000000007</v>
      </c>
    </row>
    <row r="13" spans="1:9" x14ac:dyDescent="0.25">
      <c r="A13" s="82" t="s">
        <v>33</v>
      </c>
      <c r="B13" s="825">
        <f t="shared" si="2"/>
        <v>11</v>
      </c>
      <c r="C13" s="1031"/>
      <c r="D13" s="1027"/>
      <c r="E13" s="1028"/>
      <c r="F13" s="1027">
        <f t="shared" si="1"/>
        <v>0</v>
      </c>
      <c r="G13" s="1029"/>
      <c r="H13" s="691"/>
      <c r="I13" s="694">
        <f t="shared" si="3"/>
        <v>129.49000000000007</v>
      </c>
    </row>
    <row r="14" spans="1:9" x14ac:dyDescent="0.25">
      <c r="A14" s="73"/>
      <c r="B14" s="825">
        <f t="shared" si="2"/>
        <v>11</v>
      </c>
      <c r="C14" s="1031"/>
      <c r="D14" s="1027"/>
      <c r="E14" s="1028"/>
      <c r="F14" s="1027">
        <f t="shared" si="1"/>
        <v>0</v>
      </c>
      <c r="G14" s="1029"/>
      <c r="H14" s="691"/>
      <c r="I14" s="694">
        <f t="shared" si="3"/>
        <v>129.49000000000007</v>
      </c>
    </row>
    <row r="15" spans="1:9" x14ac:dyDescent="0.25">
      <c r="A15" s="73"/>
      <c r="B15" s="825">
        <f t="shared" si="2"/>
        <v>11</v>
      </c>
      <c r="C15" s="1031"/>
      <c r="D15" s="1027"/>
      <c r="E15" s="1028"/>
      <c r="F15" s="1027">
        <f t="shared" si="1"/>
        <v>0</v>
      </c>
      <c r="G15" s="1029"/>
      <c r="H15" s="691"/>
      <c r="I15" s="694">
        <f t="shared" si="3"/>
        <v>129.49000000000007</v>
      </c>
    </row>
    <row r="16" spans="1:9" x14ac:dyDescent="0.25">
      <c r="B16" s="825">
        <f t="shared" si="2"/>
        <v>11</v>
      </c>
      <c r="C16" s="1031"/>
      <c r="D16" s="1027"/>
      <c r="E16" s="1028"/>
      <c r="F16" s="1027">
        <f t="shared" si="1"/>
        <v>0</v>
      </c>
      <c r="G16" s="1029"/>
      <c r="H16" s="691"/>
      <c r="I16" s="694">
        <f t="shared" si="3"/>
        <v>129.49000000000007</v>
      </c>
    </row>
    <row r="17" spans="1:9" x14ac:dyDescent="0.25">
      <c r="B17" s="825">
        <f t="shared" si="2"/>
        <v>11</v>
      </c>
      <c r="C17" s="1031"/>
      <c r="D17" s="1027"/>
      <c r="E17" s="1028"/>
      <c r="F17" s="1027">
        <f t="shared" si="1"/>
        <v>0</v>
      </c>
      <c r="G17" s="1029"/>
      <c r="H17" s="691"/>
      <c r="I17" s="694">
        <f t="shared" si="3"/>
        <v>129.49000000000007</v>
      </c>
    </row>
    <row r="18" spans="1:9" x14ac:dyDescent="0.25">
      <c r="A18" s="122"/>
      <c r="B18" s="825">
        <f t="shared" si="2"/>
        <v>11</v>
      </c>
      <c r="C18" s="1031"/>
      <c r="D18" s="1027"/>
      <c r="E18" s="1028"/>
      <c r="F18" s="1027">
        <f t="shared" si="1"/>
        <v>0</v>
      </c>
      <c r="G18" s="1029"/>
      <c r="H18" s="691"/>
      <c r="I18" s="694">
        <f t="shared" si="3"/>
        <v>129.49000000000007</v>
      </c>
    </row>
    <row r="19" spans="1:9" x14ac:dyDescent="0.25">
      <c r="A19" s="122"/>
      <c r="B19" s="83">
        <f t="shared" si="2"/>
        <v>11</v>
      </c>
      <c r="C19" s="902"/>
      <c r="D19" s="640"/>
      <c r="E19" s="1026"/>
      <c r="F19" s="640">
        <f t="shared" si="1"/>
        <v>0</v>
      </c>
      <c r="G19" s="642"/>
      <c r="H19" s="204"/>
      <c r="I19" s="105">
        <f t="shared" si="3"/>
        <v>129.49000000000007</v>
      </c>
    </row>
    <row r="20" spans="1:9" x14ac:dyDescent="0.25">
      <c r="A20" s="122"/>
      <c r="B20" s="83">
        <f t="shared" si="2"/>
        <v>11</v>
      </c>
      <c r="C20" s="902"/>
      <c r="D20" s="640"/>
      <c r="E20" s="1026"/>
      <c r="F20" s="640">
        <f t="shared" si="1"/>
        <v>0</v>
      </c>
      <c r="G20" s="642"/>
      <c r="H20" s="204"/>
      <c r="I20" s="105">
        <f t="shared" si="3"/>
        <v>129.49000000000007</v>
      </c>
    </row>
    <row r="21" spans="1:9" x14ac:dyDescent="0.25">
      <c r="A21" s="122"/>
      <c r="B21" s="83">
        <f t="shared" si="2"/>
        <v>11</v>
      </c>
      <c r="C21" s="902"/>
      <c r="D21" s="640"/>
      <c r="E21" s="1026"/>
      <c r="F21" s="640">
        <f t="shared" si="1"/>
        <v>0</v>
      </c>
      <c r="G21" s="642"/>
      <c r="H21" s="204"/>
      <c r="I21" s="105">
        <f t="shared" si="3"/>
        <v>129.49000000000007</v>
      </c>
    </row>
    <row r="22" spans="1:9" x14ac:dyDescent="0.25">
      <c r="A22" s="122"/>
      <c r="B22" s="230">
        <f t="shared" si="2"/>
        <v>11</v>
      </c>
      <c r="C22" s="902"/>
      <c r="D22" s="640"/>
      <c r="E22" s="1026"/>
      <c r="F22" s="640">
        <f t="shared" si="1"/>
        <v>0</v>
      </c>
      <c r="G22" s="642"/>
      <c r="H22" s="204"/>
      <c r="I22" s="105">
        <f t="shared" si="3"/>
        <v>129.49000000000007</v>
      </c>
    </row>
    <row r="23" spans="1:9" x14ac:dyDescent="0.25">
      <c r="A23" s="123"/>
      <c r="B23" s="230">
        <f t="shared" si="2"/>
        <v>11</v>
      </c>
      <c r="C23" s="902"/>
      <c r="D23" s="640"/>
      <c r="E23" s="1026"/>
      <c r="F23" s="640">
        <f t="shared" si="1"/>
        <v>0</v>
      </c>
      <c r="G23" s="642"/>
      <c r="H23" s="204"/>
      <c r="I23" s="105">
        <f t="shared" si="3"/>
        <v>129.49000000000007</v>
      </c>
    </row>
    <row r="24" spans="1:9" x14ac:dyDescent="0.25">
      <c r="A24" s="122"/>
      <c r="B24" s="230">
        <f t="shared" si="2"/>
        <v>11</v>
      </c>
      <c r="C24" s="902"/>
      <c r="D24" s="640"/>
      <c r="E24" s="1026"/>
      <c r="F24" s="640">
        <f t="shared" si="1"/>
        <v>0</v>
      </c>
      <c r="G24" s="642"/>
      <c r="H24" s="204"/>
      <c r="I24" s="105">
        <f t="shared" si="3"/>
        <v>129.49000000000007</v>
      </c>
    </row>
    <row r="25" spans="1:9" x14ac:dyDescent="0.25">
      <c r="A25" s="122"/>
      <c r="B25" s="230">
        <f t="shared" si="2"/>
        <v>11</v>
      </c>
      <c r="C25" s="902"/>
      <c r="D25" s="640"/>
      <c r="E25" s="1026"/>
      <c r="F25" s="640">
        <f t="shared" si="1"/>
        <v>0</v>
      </c>
      <c r="G25" s="642"/>
      <c r="H25" s="204"/>
      <c r="I25" s="105">
        <f t="shared" si="3"/>
        <v>129.49000000000007</v>
      </c>
    </row>
    <row r="26" spans="1:9" x14ac:dyDescent="0.25">
      <c r="A26" s="122"/>
      <c r="B26" s="181">
        <f t="shared" si="2"/>
        <v>11</v>
      </c>
      <c r="C26" s="902"/>
      <c r="D26" s="640"/>
      <c r="E26" s="1026"/>
      <c r="F26" s="640">
        <f t="shared" si="1"/>
        <v>0</v>
      </c>
      <c r="G26" s="642"/>
      <c r="H26" s="204"/>
      <c r="I26" s="105">
        <f t="shared" si="3"/>
        <v>129.49000000000007</v>
      </c>
    </row>
    <row r="27" spans="1:9" x14ac:dyDescent="0.25">
      <c r="A27" s="122"/>
      <c r="B27" s="230">
        <f t="shared" si="2"/>
        <v>11</v>
      </c>
      <c r="C27" s="902"/>
      <c r="D27" s="640"/>
      <c r="E27" s="1026"/>
      <c r="F27" s="640">
        <f t="shared" si="1"/>
        <v>0</v>
      </c>
      <c r="G27" s="642"/>
      <c r="H27" s="204"/>
      <c r="I27" s="105">
        <f t="shared" si="3"/>
        <v>129.49000000000007</v>
      </c>
    </row>
    <row r="28" spans="1:9" x14ac:dyDescent="0.25">
      <c r="A28" s="122"/>
      <c r="B28" s="181">
        <f t="shared" si="2"/>
        <v>11</v>
      </c>
      <c r="C28" s="902"/>
      <c r="D28" s="640"/>
      <c r="E28" s="1026"/>
      <c r="F28" s="640">
        <f t="shared" si="1"/>
        <v>0</v>
      </c>
      <c r="G28" s="642"/>
      <c r="H28" s="204"/>
      <c r="I28" s="105">
        <f t="shared" si="3"/>
        <v>129.49000000000007</v>
      </c>
    </row>
    <row r="29" spans="1:9" x14ac:dyDescent="0.25">
      <c r="A29" s="122"/>
      <c r="B29" s="230">
        <f t="shared" si="2"/>
        <v>11</v>
      </c>
      <c r="C29" s="902"/>
      <c r="D29" s="640"/>
      <c r="E29" s="1026"/>
      <c r="F29" s="640">
        <f t="shared" si="1"/>
        <v>0</v>
      </c>
      <c r="G29" s="642"/>
      <c r="H29" s="204"/>
      <c r="I29" s="105">
        <f t="shared" si="3"/>
        <v>129.49000000000007</v>
      </c>
    </row>
    <row r="30" spans="1:9" x14ac:dyDescent="0.25">
      <c r="A30" s="122"/>
      <c r="B30" s="230">
        <f t="shared" si="2"/>
        <v>11</v>
      </c>
      <c r="C30" s="902"/>
      <c r="D30" s="640"/>
      <c r="E30" s="1026"/>
      <c r="F30" s="640">
        <f t="shared" si="1"/>
        <v>0</v>
      </c>
      <c r="G30" s="642"/>
      <c r="H30" s="204"/>
      <c r="I30" s="105">
        <f t="shared" si="3"/>
        <v>129.49000000000007</v>
      </c>
    </row>
    <row r="31" spans="1:9" x14ac:dyDescent="0.25">
      <c r="A31" s="122"/>
      <c r="B31" s="230">
        <f t="shared" si="2"/>
        <v>11</v>
      </c>
      <c r="C31" s="902"/>
      <c r="D31" s="640"/>
      <c r="E31" s="1026"/>
      <c r="F31" s="640">
        <f t="shared" si="1"/>
        <v>0</v>
      </c>
      <c r="G31" s="642"/>
      <c r="H31" s="204"/>
      <c r="I31" s="105">
        <f t="shared" si="3"/>
        <v>129.49000000000007</v>
      </c>
    </row>
    <row r="32" spans="1:9" x14ac:dyDescent="0.25">
      <c r="A32" s="122"/>
      <c r="B32" s="230">
        <f t="shared" si="2"/>
        <v>11</v>
      </c>
      <c r="C32" s="902"/>
      <c r="D32" s="640"/>
      <c r="E32" s="1026"/>
      <c r="F32" s="640">
        <f t="shared" si="1"/>
        <v>0</v>
      </c>
      <c r="G32" s="642"/>
      <c r="H32" s="204"/>
      <c r="I32" s="105">
        <f t="shared" si="3"/>
        <v>129.49000000000007</v>
      </c>
    </row>
    <row r="33" spans="1:9" x14ac:dyDescent="0.25">
      <c r="A33" s="122"/>
      <c r="B33" s="230">
        <f t="shared" si="2"/>
        <v>11</v>
      </c>
      <c r="C33" s="902"/>
      <c r="D33" s="69"/>
      <c r="E33" s="201"/>
      <c r="F33" s="69">
        <f t="shared" si="1"/>
        <v>0</v>
      </c>
      <c r="G33" s="70"/>
      <c r="H33" s="71"/>
      <c r="I33" s="105">
        <f t="shared" si="3"/>
        <v>129.49000000000007</v>
      </c>
    </row>
    <row r="34" spans="1:9" x14ac:dyDescent="0.25">
      <c r="A34" s="122"/>
      <c r="B34" s="230">
        <f t="shared" si="2"/>
        <v>11</v>
      </c>
      <c r="C34" s="902"/>
      <c r="D34" s="69"/>
      <c r="E34" s="201"/>
      <c r="F34" s="69">
        <f t="shared" si="1"/>
        <v>0</v>
      </c>
      <c r="G34" s="70"/>
      <c r="H34" s="71"/>
      <c r="I34" s="105">
        <f t="shared" si="3"/>
        <v>129.49000000000007</v>
      </c>
    </row>
    <row r="35" spans="1:9" x14ac:dyDescent="0.25">
      <c r="A35" s="122"/>
      <c r="B35" s="230">
        <f t="shared" si="2"/>
        <v>11</v>
      </c>
      <c r="C35" s="902"/>
      <c r="D35" s="69"/>
      <c r="E35" s="201"/>
      <c r="F35" s="69">
        <f t="shared" si="1"/>
        <v>0</v>
      </c>
      <c r="G35" s="70"/>
      <c r="H35" s="71"/>
      <c r="I35" s="105">
        <f t="shared" si="3"/>
        <v>129.49000000000007</v>
      </c>
    </row>
    <row r="36" spans="1:9" x14ac:dyDescent="0.25">
      <c r="A36" s="122" t="s">
        <v>22</v>
      </c>
      <c r="B36" s="230">
        <f t="shared" si="2"/>
        <v>11</v>
      </c>
      <c r="C36" s="902"/>
      <c r="D36" s="69"/>
      <c r="E36" s="201"/>
      <c r="F36" s="69">
        <f t="shared" si="1"/>
        <v>0</v>
      </c>
      <c r="G36" s="70"/>
      <c r="H36" s="71"/>
      <c r="I36" s="105">
        <f t="shared" si="3"/>
        <v>129.49000000000007</v>
      </c>
    </row>
    <row r="37" spans="1:9" x14ac:dyDescent="0.25">
      <c r="A37" s="123"/>
      <c r="B37" s="230">
        <f t="shared" si="2"/>
        <v>11</v>
      </c>
      <c r="C37" s="902"/>
      <c r="D37" s="69"/>
      <c r="E37" s="201"/>
      <c r="F37" s="69">
        <f t="shared" si="1"/>
        <v>0</v>
      </c>
      <c r="G37" s="70"/>
      <c r="H37" s="71"/>
      <c r="I37" s="105">
        <f t="shared" si="3"/>
        <v>129.49000000000007</v>
      </c>
    </row>
    <row r="38" spans="1:9" x14ac:dyDescent="0.25">
      <c r="A38" s="122"/>
      <c r="B38" s="230">
        <f t="shared" si="2"/>
        <v>11</v>
      </c>
      <c r="C38" s="902"/>
      <c r="D38" s="69"/>
      <c r="E38" s="201"/>
      <c r="F38" s="69">
        <f t="shared" si="1"/>
        <v>0</v>
      </c>
      <c r="G38" s="70"/>
      <c r="H38" s="71"/>
      <c r="I38" s="105">
        <f t="shared" si="3"/>
        <v>129.49000000000007</v>
      </c>
    </row>
    <row r="39" spans="1:9" x14ac:dyDescent="0.25">
      <c r="A39" s="122"/>
      <c r="B39" s="83">
        <f t="shared" si="2"/>
        <v>11</v>
      </c>
      <c r="C39" s="15"/>
      <c r="D39" s="69"/>
      <c r="E39" s="201"/>
      <c r="F39" s="69">
        <f t="shared" si="1"/>
        <v>0</v>
      </c>
      <c r="G39" s="70"/>
      <c r="H39" s="71"/>
      <c r="I39" s="105">
        <f t="shared" si="3"/>
        <v>129.49000000000007</v>
      </c>
    </row>
    <row r="40" spans="1:9" x14ac:dyDescent="0.25">
      <c r="A40" s="122"/>
      <c r="B40" s="83">
        <f t="shared" si="2"/>
        <v>11</v>
      </c>
      <c r="C40" s="15"/>
      <c r="D40" s="69"/>
      <c r="E40" s="201"/>
      <c r="F40" s="69">
        <f t="shared" si="1"/>
        <v>0</v>
      </c>
      <c r="G40" s="70"/>
      <c r="H40" s="71"/>
      <c r="I40" s="105">
        <f t="shared" si="3"/>
        <v>129.49000000000007</v>
      </c>
    </row>
    <row r="41" spans="1:9" ht="15.75" thickBot="1" x14ac:dyDescent="0.3">
      <c r="A41" s="122"/>
      <c r="B41" s="16"/>
      <c r="C41" s="52"/>
      <c r="D41" s="107"/>
      <c r="E41" s="195"/>
      <c r="F41" s="103"/>
      <c r="G41" s="104"/>
      <c r="H41" s="60"/>
    </row>
    <row r="42" spans="1: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-30</v>
      </c>
    </row>
    <row r="46" spans="1:9" ht="15.75" thickBot="1" x14ac:dyDescent="0.3"/>
    <row r="47" spans="1:9" ht="15.75" thickBot="1" x14ac:dyDescent="0.3">
      <c r="C47" s="1120" t="s">
        <v>11</v>
      </c>
      <c r="D47" s="1121"/>
      <c r="E47" s="57">
        <f>E5+E6-F42+E7</f>
        <v>-353.29999999999995</v>
      </c>
      <c r="F47" s="73"/>
    </row>
    <row r="50" spans="1:7" x14ac:dyDescent="0.25">
      <c r="A50" s="224"/>
      <c r="B50" s="1126"/>
      <c r="C50" s="475"/>
      <c r="D50" s="229"/>
      <c r="E50" s="78"/>
      <c r="F50" s="62"/>
      <c r="G50" s="5"/>
    </row>
    <row r="51" spans="1:7" x14ac:dyDescent="0.25">
      <c r="A51" s="224"/>
      <c r="B51" s="1126"/>
      <c r="C51" s="386"/>
      <c r="D51" s="134"/>
      <c r="E51" s="207"/>
      <c r="F51" s="62"/>
      <c r="G51" s="47"/>
    </row>
    <row r="52" spans="1:7" x14ac:dyDescent="0.25">
      <c r="B52" s="19"/>
      <c r="C52" s="475"/>
      <c r="D52" s="134"/>
      <c r="E52" s="48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K19" sqref="K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8" t="s">
        <v>308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    DE DICIEMBRE 2022</v>
      </c>
      <c r="L1" s="1118"/>
      <c r="M1" s="1118"/>
      <c r="N1" s="1118"/>
      <c r="O1" s="1118"/>
      <c r="P1" s="1118"/>
      <c r="Q1" s="11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</row>
    <row r="5" spans="1:19" ht="15" customHeight="1" x14ac:dyDescent="0.25">
      <c r="A5" s="224" t="s">
        <v>62</v>
      </c>
      <c r="B5" s="1127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127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</row>
    <row r="6" spans="1:19" x14ac:dyDescent="0.25">
      <c r="A6" s="224"/>
      <c r="B6" s="1127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127"/>
      <c r="M6" s="386"/>
      <c r="N6" s="134"/>
      <c r="O6" s="207"/>
      <c r="P6" s="62"/>
      <c r="Q6" s="47">
        <f>P78</f>
        <v>0</v>
      </c>
      <c r="R6" s="7">
        <f>O6-Q6+O7+O5-Q5+O4</f>
        <v>517.37</v>
      </c>
    </row>
    <row r="7" spans="1:1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</row>
    <row r="10" spans="1:1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</row>
    <row r="11" spans="1:19" x14ac:dyDescent="0.25">
      <c r="A11" s="181"/>
      <c r="B11" s="818">
        <f t="shared" ref="B11:B74" si="2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3">I10-F11</f>
        <v>1697.11</v>
      </c>
      <c r="K11" s="181"/>
      <c r="L11" s="818">
        <f t="shared" ref="L11:L74" si="4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5">S10-P11</f>
        <v>517.37</v>
      </c>
    </row>
    <row r="12" spans="1:19" x14ac:dyDescent="0.25">
      <c r="A12" s="181"/>
      <c r="B12" s="818">
        <f t="shared" si="2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3"/>
        <v>1637.28</v>
      </c>
      <c r="K12" s="181"/>
      <c r="L12" s="818">
        <f t="shared" si="4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5"/>
        <v>517.37</v>
      </c>
    </row>
    <row r="13" spans="1:19" x14ac:dyDescent="0.25">
      <c r="A13" s="82" t="s">
        <v>33</v>
      </c>
      <c r="B13" s="818">
        <f t="shared" si="2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3"/>
        <v>1625.11</v>
      </c>
      <c r="K13" s="82" t="s">
        <v>33</v>
      </c>
      <c r="L13" s="818">
        <f t="shared" si="4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5"/>
        <v>517.37</v>
      </c>
    </row>
    <row r="14" spans="1:19" x14ac:dyDescent="0.25">
      <c r="A14" s="73"/>
      <c r="B14" s="818">
        <f t="shared" si="2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3"/>
        <v>1563.59</v>
      </c>
      <c r="K14" s="73"/>
      <c r="L14" s="818">
        <f t="shared" si="4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5"/>
        <v>517.37</v>
      </c>
    </row>
    <row r="15" spans="1:19" ht="15.75" customHeight="1" x14ac:dyDescent="0.25">
      <c r="A15" s="73"/>
      <c r="B15" s="818">
        <f t="shared" si="2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3"/>
        <v>1503.84</v>
      </c>
      <c r="K15" s="73"/>
      <c r="L15" s="818">
        <f t="shared" si="4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5"/>
        <v>517.37</v>
      </c>
    </row>
    <row r="16" spans="1:19" ht="15.75" customHeight="1" x14ac:dyDescent="0.25">
      <c r="B16" s="818">
        <f t="shared" si="2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3"/>
        <v>1326.85</v>
      </c>
      <c r="L16" s="818">
        <f t="shared" si="4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5"/>
        <v>517.37</v>
      </c>
    </row>
    <row r="17" spans="1:19" x14ac:dyDescent="0.25">
      <c r="B17" s="818">
        <f t="shared" si="2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3"/>
        <v>1150.1199999999999</v>
      </c>
      <c r="L17" s="818">
        <f t="shared" si="4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5"/>
        <v>517.37</v>
      </c>
    </row>
    <row r="18" spans="1:19" x14ac:dyDescent="0.25">
      <c r="A18" s="122"/>
      <c r="B18" s="818">
        <f t="shared" si="2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3"/>
        <v>1090.55</v>
      </c>
      <c r="K18" s="122"/>
      <c r="L18" s="818">
        <f t="shared" si="4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5"/>
        <v>517.37</v>
      </c>
    </row>
    <row r="19" spans="1:19" x14ac:dyDescent="0.25">
      <c r="A19" s="122"/>
      <c r="B19" s="818">
        <f t="shared" si="2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3"/>
        <v>907.66</v>
      </c>
      <c r="K19" s="122"/>
      <c r="L19" s="818">
        <f t="shared" si="4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5"/>
        <v>517.37</v>
      </c>
    </row>
    <row r="20" spans="1:19" x14ac:dyDescent="0.25">
      <c r="A20" s="122"/>
      <c r="B20" s="818">
        <f t="shared" si="2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3"/>
        <v>882.64</v>
      </c>
      <c r="K20" s="122"/>
      <c r="L20" s="818">
        <f t="shared" si="4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5"/>
        <v>517.37</v>
      </c>
    </row>
    <row r="21" spans="1:19" x14ac:dyDescent="0.25">
      <c r="A21" s="122"/>
      <c r="B21" s="818">
        <f t="shared" si="2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3"/>
        <v>761.41</v>
      </c>
      <c r="K21" s="122"/>
      <c r="L21" s="818">
        <f t="shared" si="4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5"/>
        <v>517.37</v>
      </c>
    </row>
    <row r="22" spans="1:19" x14ac:dyDescent="0.25">
      <c r="A22" s="122"/>
      <c r="B22" s="818">
        <f t="shared" si="2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3"/>
        <v>701.48</v>
      </c>
      <c r="K22" s="122"/>
      <c r="L22" s="818">
        <f t="shared" si="4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5"/>
        <v>517.37</v>
      </c>
    </row>
    <row r="23" spans="1:19" x14ac:dyDescent="0.25">
      <c r="A23" s="123"/>
      <c r="B23" s="818">
        <f t="shared" si="2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3"/>
        <v>580.88</v>
      </c>
      <c r="K23" s="123"/>
      <c r="L23" s="818">
        <f t="shared" si="4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5"/>
        <v>517.37</v>
      </c>
    </row>
    <row r="24" spans="1:19" x14ac:dyDescent="0.25">
      <c r="A24" s="122"/>
      <c r="B24" s="818">
        <f t="shared" si="2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3"/>
        <v>433.69</v>
      </c>
      <c r="K24" s="122"/>
      <c r="L24" s="818">
        <f t="shared" si="4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5"/>
        <v>517.37</v>
      </c>
    </row>
    <row r="25" spans="1:19" x14ac:dyDescent="0.25">
      <c r="A25" s="122"/>
      <c r="B25" s="818">
        <f t="shared" si="2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3"/>
        <v>421.31</v>
      </c>
      <c r="K25" s="122"/>
      <c r="L25" s="818">
        <f t="shared" si="4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5"/>
        <v>517.37</v>
      </c>
    </row>
    <row r="26" spans="1:19" x14ac:dyDescent="0.25">
      <c r="A26" s="122"/>
      <c r="B26" s="767">
        <f t="shared" si="2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3"/>
        <v>234.69</v>
      </c>
      <c r="K26" s="122"/>
      <c r="L26" s="181">
        <f t="shared" si="4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5"/>
        <v>517.37</v>
      </c>
    </row>
    <row r="27" spans="1:19" x14ac:dyDescent="0.25">
      <c r="A27" s="122"/>
      <c r="B27" s="181">
        <f t="shared" si="2"/>
        <v>19</v>
      </c>
      <c r="C27" s="15"/>
      <c r="D27" s="640"/>
      <c r="E27" s="1026"/>
      <c r="F27" s="640">
        <f t="shared" si="0"/>
        <v>0</v>
      </c>
      <c r="G27" s="642"/>
      <c r="H27" s="204"/>
      <c r="I27" s="943">
        <f t="shared" si="3"/>
        <v>234.69</v>
      </c>
      <c r="K27" s="122"/>
      <c r="L27" s="181">
        <f t="shared" si="4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5"/>
        <v>517.37</v>
      </c>
    </row>
    <row r="28" spans="1:19" x14ac:dyDescent="0.25">
      <c r="A28" s="122"/>
      <c r="B28" s="181">
        <f t="shared" si="2"/>
        <v>19</v>
      </c>
      <c r="C28" s="15"/>
      <c r="D28" s="640"/>
      <c r="E28" s="1026"/>
      <c r="F28" s="640">
        <f t="shared" si="0"/>
        <v>0</v>
      </c>
      <c r="G28" s="642"/>
      <c r="H28" s="204"/>
      <c r="I28" s="943">
        <f t="shared" si="3"/>
        <v>234.69</v>
      </c>
      <c r="K28" s="122"/>
      <c r="L28" s="181">
        <f t="shared" si="4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5"/>
        <v>517.37</v>
      </c>
    </row>
    <row r="29" spans="1:19" x14ac:dyDescent="0.25">
      <c r="A29" s="122"/>
      <c r="B29" s="181">
        <f t="shared" si="2"/>
        <v>19</v>
      </c>
      <c r="C29" s="15"/>
      <c r="D29" s="640"/>
      <c r="E29" s="1026"/>
      <c r="F29" s="640">
        <f t="shared" si="0"/>
        <v>0</v>
      </c>
      <c r="G29" s="642"/>
      <c r="H29" s="204"/>
      <c r="I29" s="943">
        <f t="shared" si="3"/>
        <v>234.69</v>
      </c>
      <c r="K29" s="122"/>
      <c r="L29" s="181">
        <f t="shared" si="4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5"/>
        <v>517.37</v>
      </c>
    </row>
    <row r="30" spans="1:19" x14ac:dyDescent="0.25">
      <c r="A30" s="122"/>
      <c r="B30" s="181">
        <f t="shared" si="2"/>
        <v>19</v>
      </c>
      <c r="C30" s="15"/>
      <c r="D30" s="640"/>
      <c r="E30" s="1026"/>
      <c r="F30" s="640">
        <f t="shared" si="0"/>
        <v>0</v>
      </c>
      <c r="G30" s="642"/>
      <c r="H30" s="204"/>
      <c r="I30" s="943">
        <f t="shared" si="3"/>
        <v>234.69</v>
      </c>
      <c r="K30" s="122"/>
      <c r="L30" s="181">
        <f t="shared" si="4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5"/>
        <v>517.37</v>
      </c>
    </row>
    <row r="31" spans="1:19" x14ac:dyDescent="0.25">
      <c r="A31" s="122"/>
      <c r="B31" s="181">
        <f t="shared" si="2"/>
        <v>19</v>
      </c>
      <c r="C31" s="15"/>
      <c r="D31" s="640"/>
      <c r="E31" s="1026"/>
      <c r="F31" s="640">
        <f t="shared" si="0"/>
        <v>0</v>
      </c>
      <c r="G31" s="642"/>
      <c r="H31" s="204"/>
      <c r="I31" s="943">
        <f t="shared" si="3"/>
        <v>234.69</v>
      </c>
      <c r="K31" s="122"/>
      <c r="L31" s="181">
        <f t="shared" si="4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5"/>
        <v>517.37</v>
      </c>
    </row>
    <row r="32" spans="1:19" x14ac:dyDescent="0.25">
      <c r="A32" s="122"/>
      <c r="B32" s="181">
        <f t="shared" si="2"/>
        <v>19</v>
      </c>
      <c r="C32" s="15"/>
      <c r="D32" s="640"/>
      <c r="E32" s="1026"/>
      <c r="F32" s="640">
        <f t="shared" si="0"/>
        <v>0</v>
      </c>
      <c r="G32" s="642"/>
      <c r="H32" s="204"/>
      <c r="I32" s="943">
        <f t="shared" si="3"/>
        <v>234.69</v>
      </c>
      <c r="K32" s="122"/>
      <c r="L32" s="181">
        <f t="shared" si="4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5"/>
        <v>517.37</v>
      </c>
    </row>
    <row r="33" spans="1:19" x14ac:dyDescent="0.25">
      <c r="A33" s="122"/>
      <c r="B33" s="181">
        <f t="shared" si="2"/>
        <v>19</v>
      </c>
      <c r="C33" s="15"/>
      <c r="D33" s="640"/>
      <c r="E33" s="1026"/>
      <c r="F33" s="640">
        <f t="shared" si="0"/>
        <v>0</v>
      </c>
      <c r="G33" s="642"/>
      <c r="H33" s="204"/>
      <c r="I33" s="943">
        <f t="shared" si="3"/>
        <v>234.69</v>
      </c>
      <c r="K33" s="122"/>
      <c r="L33" s="181">
        <f t="shared" si="4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5"/>
        <v>517.37</v>
      </c>
    </row>
    <row r="34" spans="1:19" x14ac:dyDescent="0.25">
      <c r="A34" s="122"/>
      <c r="B34" s="181">
        <f t="shared" si="2"/>
        <v>19</v>
      </c>
      <c r="C34" s="15"/>
      <c r="D34" s="640"/>
      <c r="E34" s="1026"/>
      <c r="F34" s="640">
        <f t="shared" si="0"/>
        <v>0</v>
      </c>
      <c r="G34" s="642"/>
      <c r="H34" s="204"/>
      <c r="I34" s="943">
        <f t="shared" si="3"/>
        <v>234.69</v>
      </c>
      <c r="K34" s="122"/>
      <c r="L34" s="181">
        <f t="shared" si="4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5"/>
        <v>517.37</v>
      </c>
    </row>
    <row r="35" spans="1:19" x14ac:dyDescent="0.25">
      <c r="A35" s="122"/>
      <c r="B35" s="181">
        <f t="shared" si="2"/>
        <v>19</v>
      </c>
      <c r="C35" s="15"/>
      <c r="D35" s="640"/>
      <c r="E35" s="1026"/>
      <c r="F35" s="640">
        <f t="shared" si="0"/>
        <v>0</v>
      </c>
      <c r="G35" s="642"/>
      <c r="H35" s="204"/>
      <c r="I35" s="943">
        <f t="shared" si="3"/>
        <v>234.69</v>
      </c>
      <c r="K35" s="122"/>
      <c r="L35" s="181">
        <f t="shared" si="4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5"/>
        <v>517.37</v>
      </c>
    </row>
    <row r="36" spans="1:19" x14ac:dyDescent="0.25">
      <c r="A36" s="122" t="s">
        <v>22</v>
      </c>
      <c r="B36" s="181">
        <f t="shared" si="2"/>
        <v>19</v>
      </c>
      <c r="C36" s="15"/>
      <c r="D36" s="640"/>
      <c r="E36" s="1026"/>
      <c r="F36" s="640">
        <f t="shared" si="0"/>
        <v>0</v>
      </c>
      <c r="G36" s="642"/>
      <c r="H36" s="204"/>
      <c r="I36" s="943">
        <f t="shared" si="3"/>
        <v>234.69</v>
      </c>
      <c r="K36" s="122" t="s">
        <v>22</v>
      </c>
      <c r="L36" s="181">
        <f t="shared" si="4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5"/>
        <v>517.37</v>
      </c>
    </row>
    <row r="37" spans="1:19" x14ac:dyDescent="0.25">
      <c r="A37" s="123"/>
      <c r="B37" s="181">
        <f t="shared" si="2"/>
        <v>19</v>
      </c>
      <c r="C37" s="15"/>
      <c r="D37" s="640"/>
      <c r="E37" s="1026"/>
      <c r="F37" s="640">
        <f t="shared" si="0"/>
        <v>0</v>
      </c>
      <c r="G37" s="642"/>
      <c r="H37" s="204"/>
      <c r="I37" s="943">
        <f t="shared" si="3"/>
        <v>234.69</v>
      </c>
      <c r="K37" s="123"/>
      <c r="L37" s="181">
        <f t="shared" si="4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5"/>
        <v>517.37</v>
      </c>
    </row>
    <row r="38" spans="1:19" x14ac:dyDescent="0.25">
      <c r="A38" s="122"/>
      <c r="B38" s="181">
        <f t="shared" si="2"/>
        <v>19</v>
      </c>
      <c r="C38" s="15"/>
      <c r="D38" s="640"/>
      <c r="E38" s="1026"/>
      <c r="F38" s="640">
        <f t="shared" si="0"/>
        <v>0</v>
      </c>
      <c r="G38" s="642"/>
      <c r="H38" s="204"/>
      <c r="I38" s="943">
        <f t="shared" si="3"/>
        <v>234.69</v>
      </c>
      <c r="K38" s="122"/>
      <c r="L38" s="181">
        <f t="shared" si="4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5"/>
        <v>517.37</v>
      </c>
    </row>
    <row r="39" spans="1:19" x14ac:dyDescent="0.25">
      <c r="A39" s="122"/>
      <c r="B39" s="181">
        <f t="shared" si="2"/>
        <v>19</v>
      </c>
      <c r="C39" s="15"/>
      <c r="D39" s="640"/>
      <c r="E39" s="1026"/>
      <c r="F39" s="640">
        <f t="shared" si="0"/>
        <v>0</v>
      </c>
      <c r="G39" s="642"/>
      <c r="H39" s="204"/>
      <c r="I39" s="943">
        <f t="shared" si="3"/>
        <v>234.69</v>
      </c>
      <c r="K39" s="122"/>
      <c r="L39" s="181">
        <f t="shared" si="4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5"/>
        <v>517.37</v>
      </c>
    </row>
    <row r="40" spans="1:19" x14ac:dyDescent="0.25">
      <c r="A40" s="122"/>
      <c r="B40" s="181">
        <f t="shared" si="2"/>
        <v>19</v>
      </c>
      <c r="C40" s="15"/>
      <c r="D40" s="640"/>
      <c r="E40" s="1026"/>
      <c r="F40" s="640">
        <f t="shared" si="0"/>
        <v>0</v>
      </c>
      <c r="G40" s="642"/>
      <c r="H40" s="204"/>
      <c r="I40" s="943">
        <f t="shared" si="3"/>
        <v>234.69</v>
      </c>
      <c r="K40" s="122"/>
      <c r="L40" s="181">
        <f t="shared" si="4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5"/>
        <v>517.37</v>
      </c>
    </row>
    <row r="41" spans="1:19" x14ac:dyDescent="0.25">
      <c r="A41" s="122"/>
      <c r="B41" s="181">
        <f t="shared" si="2"/>
        <v>19</v>
      </c>
      <c r="C41" s="15"/>
      <c r="D41" s="640"/>
      <c r="E41" s="1026"/>
      <c r="F41" s="640">
        <f t="shared" si="0"/>
        <v>0</v>
      </c>
      <c r="G41" s="642"/>
      <c r="H41" s="204"/>
      <c r="I41" s="943">
        <f t="shared" si="3"/>
        <v>234.69</v>
      </c>
      <c r="K41" s="122"/>
      <c r="L41" s="181">
        <f t="shared" si="4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5"/>
        <v>517.37</v>
      </c>
    </row>
    <row r="42" spans="1:19" x14ac:dyDescent="0.25">
      <c r="A42" s="122"/>
      <c r="B42" s="181">
        <f t="shared" si="2"/>
        <v>19</v>
      </c>
      <c r="C42" s="15"/>
      <c r="D42" s="640"/>
      <c r="E42" s="1026"/>
      <c r="F42" s="640">
        <f t="shared" si="0"/>
        <v>0</v>
      </c>
      <c r="G42" s="642"/>
      <c r="H42" s="204"/>
      <c r="I42" s="943">
        <f t="shared" si="3"/>
        <v>234.69</v>
      </c>
      <c r="K42" s="122"/>
      <c r="L42" s="181">
        <f t="shared" si="4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5"/>
        <v>517.37</v>
      </c>
    </row>
    <row r="43" spans="1:19" x14ac:dyDescent="0.25">
      <c r="A43" s="122"/>
      <c r="B43" s="181">
        <f t="shared" si="2"/>
        <v>19</v>
      </c>
      <c r="C43" s="15"/>
      <c r="D43" s="640"/>
      <c r="E43" s="1026"/>
      <c r="F43" s="640">
        <f t="shared" si="0"/>
        <v>0</v>
      </c>
      <c r="G43" s="642"/>
      <c r="H43" s="204"/>
      <c r="I43" s="943">
        <f t="shared" si="3"/>
        <v>234.69</v>
      </c>
      <c r="K43" s="122"/>
      <c r="L43" s="181">
        <f t="shared" si="4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5"/>
        <v>517.37</v>
      </c>
    </row>
    <row r="44" spans="1:19" x14ac:dyDescent="0.25">
      <c r="A44" s="122"/>
      <c r="B44" s="181">
        <f t="shared" si="2"/>
        <v>19</v>
      </c>
      <c r="C44" s="15"/>
      <c r="D44" s="640"/>
      <c r="E44" s="1026"/>
      <c r="F44" s="640">
        <f t="shared" si="0"/>
        <v>0</v>
      </c>
      <c r="G44" s="642"/>
      <c r="H44" s="204"/>
      <c r="I44" s="943">
        <f t="shared" si="3"/>
        <v>234.69</v>
      </c>
      <c r="K44" s="122"/>
      <c r="L44" s="181">
        <f t="shared" si="4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5"/>
        <v>517.37</v>
      </c>
    </row>
    <row r="45" spans="1:19" x14ac:dyDescent="0.25">
      <c r="A45" s="122"/>
      <c r="B45" s="181">
        <f t="shared" si="2"/>
        <v>19</v>
      </c>
      <c r="C45" s="15"/>
      <c r="D45" s="640"/>
      <c r="E45" s="1026"/>
      <c r="F45" s="640">
        <f t="shared" si="0"/>
        <v>0</v>
      </c>
      <c r="G45" s="642"/>
      <c r="H45" s="204"/>
      <c r="I45" s="943">
        <f t="shared" si="3"/>
        <v>234.69</v>
      </c>
      <c r="K45" s="122"/>
      <c r="L45" s="181">
        <f t="shared" si="4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5"/>
        <v>517.37</v>
      </c>
    </row>
    <row r="46" spans="1:19" x14ac:dyDescent="0.25">
      <c r="A46" s="122"/>
      <c r="B46" s="181">
        <f t="shared" si="2"/>
        <v>19</v>
      </c>
      <c r="C46" s="15"/>
      <c r="D46" s="640"/>
      <c r="E46" s="1026"/>
      <c r="F46" s="640">
        <f t="shared" si="0"/>
        <v>0</v>
      </c>
      <c r="G46" s="642"/>
      <c r="H46" s="204"/>
      <c r="I46" s="943">
        <f t="shared" si="3"/>
        <v>234.69</v>
      </c>
      <c r="K46" s="122"/>
      <c r="L46" s="181">
        <f t="shared" si="4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5"/>
        <v>517.37</v>
      </c>
    </row>
    <row r="47" spans="1:19" x14ac:dyDescent="0.25">
      <c r="A47" s="122"/>
      <c r="B47" s="181">
        <f t="shared" si="2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3"/>
        <v>234.69</v>
      </c>
      <c r="K47" s="122"/>
      <c r="L47" s="181">
        <f t="shared" si="4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5"/>
        <v>517.37</v>
      </c>
    </row>
    <row r="48" spans="1:19" x14ac:dyDescent="0.25">
      <c r="A48" s="122"/>
      <c r="B48" s="181">
        <f t="shared" si="2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3"/>
        <v>234.69</v>
      </c>
      <c r="K48" s="122"/>
      <c r="L48" s="181">
        <f t="shared" si="4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5"/>
        <v>517.37</v>
      </c>
    </row>
    <row r="49" spans="1:19" x14ac:dyDescent="0.25">
      <c r="A49" s="122"/>
      <c r="B49" s="181">
        <f t="shared" si="2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3"/>
        <v>234.69</v>
      </c>
      <c r="K49" s="122"/>
      <c r="L49" s="181">
        <f t="shared" si="4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5"/>
        <v>517.37</v>
      </c>
    </row>
    <row r="50" spans="1:19" x14ac:dyDescent="0.25">
      <c r="A50" s="122"/>
      <c r="B50" s="181">
        <f t="shared" si="2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3"/>
        <v>234.69</v>
      </c>
      <c r="K50" s="122"/>
      <c r="L50" s="181">
        <f t="shared" si="4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5"/>
        <v>517.37</v>
      </c>
    </row>
    <row r="51" spans="1:19" x14ac:dyDescent="0.25">
      <c r="A51" s="122"/>
      <c r="B51" s="181">
        <f t="shared" si="2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3"/>
        <v>234.69</v>
      </c>
      <c r="K51" s="122"/>
      <c r="L51" s="181">
        <f t="shared" si="4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5"/>
        <v>517.37</v>
      </c>
    </row>
    <row r="52" spans="1:19" x14ac:dyDescent="0.25">
      <c r="A52" s="122"/>
      <c r="B52" s="181">
        <f t="shared" si="2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3"/>
        <v>234.69</v>
      </c>
      <c r="K52" s="122"/>
      <c r="L52" s="181">
        <f t="shared" si="4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5"/>
        <v>517.37</v>
      </c>
    </row>
    <row r="53" spans="1:19" x14ac:dyDescent="0.25">
      <c r="A53" s="122"/>
      <c r="B53" s="181">
        <f t="shared" si="2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3"/>
        <v>234.69</v>
      </c>
      <c r="K53" s="122"/>
      <c r="L53" s="181">
        <f t="shared" si="4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5"/>
        <v>517.37</v>
      </c>
    </row>
    <row r="54" spans="1:19" x14ac:dyDescent="0.25">
      <c r="A54" s="122"/>
      <c r="B54" s="181">
        <f t="shared" si="2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3"/>
        <v>234.69</v>
      </c>
      <c r="K54" s="122"/>
      <c r="L54" s="181">
        <f t="shared" si="4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5"/>
        <v>517.37</v>
      </c>
    </row>
    <row r="55" spans="1:19" x14ac:dyDescent="0.25">
      <c r="A55" s="122"/>
      <c r="B55" s="181">
        <f t="shared" si="2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3"/>
        <v>234.69</v>
      </c>
      <c r="K55" s="122"/>
      <c r="L55" s="181">
        <f t="shared" si="4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5"/>
        <v>517.37</v>
      </c>
    </row>
    <row r="56" spans="1:19" x14ac:dyDescent="0.25">
      <c r="A56" s="122"/>
      <c r="B56" s="181">
        <f t="shared" si="2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3"/>
        <v>234.69</v>
      </c>
      <c r="K56" s="122"/>
      <c r="L56" s="181">
        <f t="shared" si="4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5"/>
        <v>517.37</v>
      </c>
    </row>
    <row r="57" spans="1:19" x14ac:dyDescent="0.25">
      <c r="A57" s="122"/>
      <c r="B57" s="181">
        <f t="shared" si="2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3"/>
        <v>234.69</v>
      </c>
      <c r="K57" s="122"/>
      <c r="L57" s="181">
        <f t="shared" si="4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5"/>
        <v>517.37</v>
      </c>
    </row>
    <row r="58" spans="1:19" x14ac:dyDescent="0.25">
      <c r="A58" s="122"/>
      <c r="B58" s="181">
        <f t="shared" si="2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3"/>
        <v>234.69</v>
      </c>
      <c r="K58" s="122"/>
      <c r="L58" s="181">
        <f t="shared" si="4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5"/>
        <v>517.37</v>
      </c>
    </row>
    <row r="59" spans="1:19" x14ac:dyDescent="0.25">
      <c r="A59" s="122"/>
      <c r="B59" s="181">
        <f t="shared" si="2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3"/>
        <v>234.69</v>
      </c>
      <c r="K59" s="122"/>
      <c r="L59" s="181">
        <f t="shared" si="4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5"/>
        <v>517.37</v>
      </c>
    </row>
    <row r="60" spans="1:19" x14ac:dyDescent="0.25">
      <c r="A60" s="122"/>
      <c r="B60" s="181">
        <f t="shared" si="2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3"/>
        <v>234.69</v>
      </c>
      <c r="K60" s="122"/>
      <c r="L60" s="181">
        <f t="shared" si="4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5"/>
        <v>517.37</v>
      </c>
    </row>
    <row r="61" spans="1:19" x14ac:dyDescent="0.25">
      <c r="A61" s="122"/>
      <c r="B61" s="181">
        <f t="shared" si="2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3"/>
        <v>234.69</v>
      </c>
      <c r="K61" s="122"/>
      <c r="L61" s="181">
        <f t="shared" si="4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5"/>
        <v>517.37</v>
      </c>
    </row>
    <row r="62" spans="1:19" x14ac:dyDescent="0.25">
      <c r="A62" s="122"/>
      <c r="B62" s="181">
        <f t="shared" si="2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3"/>
        <v>234.69</v>
      </c>
      <c r="K62" s="122"/>
      <c r="L62" s="181">
        <f t="shared" si="4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5"/>
        <v>517.37</v>
      </c>
    </row>
    <row r="63" spans="1:19" x14ac:dyDescent="0.25">
      <c r="A63" s="122"/>
      <c r="B63" s="181">
        <f t="shared" si="2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3"/>
        <v>234.69</v>
      </c>
      <c r="K63" s="122"/>
      <c r="L63" s="181">
        <f t="shared" si="4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5"/>
        <v>517.37</v>
      </c>
    </row>
    <row r="64" spans="1:19" x14ac:dyDescent="0.25">
      <c r="A64" s="122"/>
      <c r="B64" s="181">
        <f t="shared" si="2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3"/>
        <v>234.69</v>
      </c>
      <c r="K64" s="122"/>
      <c r="L64" s="181">
        <f t="shared" si="4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5"/>
        <v>517.37</v>
      </c>
    </row>
    <row r="65" spans="1:19" x14ac:dyDescent="0.25">
      <c r="A65" s="122"/>
      <c r="B65" s="181">
        <f t="shared" si="2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3"/>
        <v>234.69</v>
      </c>
      <c r="K65" s="122"/>
      <c r="L65" s="181">
        <f t="shared" si="4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5"/>
        <v>517.37</v>
      </c>
    </row>
    <row r="66" spans="1:19" x14ac:dyDescent="0.25">
      <c r="A66" s="122"/>
      <c r="B66" s="181">
        <f t="shared" si="2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3"/>
        <v>234.69</v>
      </c>
      <c r="K66" s="122"/>
      <c r="L66" s="181">
        <f t="shared" si="4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5"/>
        <v>517.37</v>
      </c>
    </row>
    <row r="67" spans="1:19" x14ac:dyDescent="0.25">
      <c r="A67" s="122"/>
      <c r="B67" s="181">
        <f t="shared" si="2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3"/>
        <v>234.69</v>
      </c>
      <c r="K67" s="122"/>
      <c r="L67" s="181">
        <f t="shared" si="4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5"/>
        <v>517.37</v>
      </c>
    </row>
    <row r="68" spans="1:19" x14ac:dyDescent="0.25">
      <c r="A68" s="122"/>
      <c r="B68" s="181">
        <f t="shared" si="2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3"/>
        <v>234.69</v>
      </c>
      <c r="K68" s="122"/>
      <c r="L68" s="181">
        <f t="shared" si="4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5"/>
        <v>517.37</v>
      </c>
    </row>
    <row r="69" spans="1:19" x14ac:dyDescent="0.25">
      <c r="A69" s="122"/>
      <c r="B69" s="181">
        <f t="shared" si="2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3"/>
        <v>234.69</v>
      </c>
      <c r="K69" s="122"/>
      <c r="L69" s="181">
        <f t="shared" si="4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5"/>
        <v>517.37</v>
      </c>
    </row>
    <row r="70" spans="1:19" x14ac:dyDescent="0.25">
      <c r="A70" s="122"/>
      <c r="B70" s="181">
        <f t="shared" si="2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3"/>
        <v>234.69</v>
      </c>
      <c r="K70" s="122"/>
      <c r="L70" s="181">
        <f t="shared" si="4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5"/>
        <v>517.37</v>
      </c>
    </row>
    <row r="71" spans="1:19" x14ac:dyDescent="0.25">
      <c r="A71" s="122"/>
      <c r="B71" s="181">
        <f t="shared" si="2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3"/>
        <v>234.69</v>
      </c>
      <c r="K71" s="122"/>
      <c r="L71" s="181">
        <f t="shared" si="4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5"/>
        <v>517.37</v>
      </c>
    </row>
    <row r="72" spans="1:19" x14ac:dyDescent="0.25">
      <c r="A72" s="122"/>
      <c r="B72" s="181">
        <f t="shared" si="2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3"/>
        <v>234.69</v>
      </c>
      <c r="K72" s="122"/>
      <c r="L72" s="181">
        <f t="shared" si="4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5"/>
        <v>517.37</v>
      </c>
    </row>
    <row r="73" spans="1:19" x14ac:dyDescent="0.25">
      <c r="A73" s="122"/>
      <c r="B73" s="181">
        <f t="shared" si="2"/>
        <v>19</v>
      </c>
      <c r="C73" s="15"/>
      <c r="D73" s="59"/>
      <c r="E73" s="208"/>
      <c r="F73" s="69">
        <f t="shared" ref="F73" si="6">D73</f>
        <v>0</v>
      </c>
      <c r="G73" s="70"/>
      <c r="H73" s="71"/>
      <c r="I73" s="105">
        <f t="shared" si="3"/>
        <v>234.69</v>
      </c>
      <c r="K73" s="122"/>
      <c r="L73" s="181">
        <f t="shared" si="4"/>
        <v>42</v>
      </c>
      <c r="M73" s="15"/>
      <c r="N73" s="59"/>
      <c r="O73" s="208"/>
      <c r="P73" s="69">
        <f t="shared" ref="P73" si="7">N73</f>
        <v>0</v>
      </c>
      <c r="Q73" s="70"/>
      <c r="R73" s="71"/>
      <c r="S73" s="105">
        <f t="shared" si="5"/>
        <v>517.37</v>
      </c>
    </row>
    <row r="74" spans="1:19" x14ac:dyDescent="0.25">
      <c r="A74" s="122"/>
      <c r="B74" s="181">
        <f t="shared" si="2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3"/>
        <v>234.69</v>
      </c>
      <c r="K74" s="122"/>
      <c r="L74" s="181">
        <f t="shared" si="4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5"/>
        <v>517.37</v>
      </c>
    </row>
    <row r="75" spans="1:19" x14ac:dyDescent="0.25">
      <c r="A75" s="122"/>
      <c r="B75" s="181">
        <f t="shared" ref="B75" si="8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9">I74-F75</f>
        <v>234.69</v>
      </c>
      <c r="K75" s="122"/>
      <c r="L75" s="181">
        <f t="shared" ref="L75" si="10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1">S74-P75</f>
        <v>517.37</v>
      </c>
    </row>
    <row r="76" spans="1:1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9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1"/>
        <v>517.37</v>
      </c>
    </row>
    <row r="77" spans="1:1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</row>
    <row r="78" spans="1:1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</row>
    <row r="82" spans="3:16" ht="15.75" thickBot="1" x14ac:dyDescent="0.3"/>
    <row r="83" spans="3:16" ht="15.75" thickBot="1" x14ac:dyDescent="0.3">
      <c r="C83" s="1120" t="s">
        <v>11</v>
      </c>
      <c r="D83" s="1121"/>
      <c r="E83" s="57">
        <f>E5+E6-F78+E7</f>
        <v>177.22999999999956</v>
      </c>
      <c r="F83" s="73"/>
      <c r="M83" s="1120" t="s">
        <v>11</v>
      </c>
      <c r="N83" s="1121"/>
      <c r="O83" s="57">
        <f>O5+O6-P78+O7</f>
        <v>517.37</v>
      </c>
      <c r="P83" s="73"/>
    </row>
  </sheetData>
  <mergeCells count="6"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D25" sqref="D2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18" t="s">
        <v>306</v>
      </c>
      <c r="B1" s="1118"/>
      <c r="C1" s="1118"/>
      <c r="D1" s="1118"/>
      <c r="E1" s="1118"/>
      <c r="F1" s="1118"/>
      <c r="G1" s="1118"/>
      <c r="H1" s="11">
        <v>1</v>
      </c>
      <c r="L1" s="1118" t="s">
        <v>307</v>
      </c>
      <c r="M1" s="1118"/>
      <c r="N1" s="1118"/>
      <c r="O1" s="1118"/>
      <c r="P1" s="1118"/>
      <c r="Q1" s="1118"/>
      <c r="R1" s="111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0"/>
      <c r="B4" s="1128" t="s">
        <v>72</v>
      </c>
      <c r="C4" s="241"/>
      <c r="D4" s="134"/>
      <c r="E4" s="469">
        <v>82.3</v>
      </c>
      <c r="F4" s="73"/>
      <c r="G4" s="155"/>
      <c r="H4" s="155"/>
      <c r="L4" s="440"/>
      <c r="M4" s="1128" t="s">
        <v>72</v>
      </c>
      <c r="N4" s="241"/>
      <c r="O4" s="134"/>
      <c r="P4" s="469"/>
      <c r="Q4" s="73"/>
      <c r="R4" s="155"/>
      <c r="S4" s="155"/>
    </row>
    <row r="5" spans="1:21" ht="21" customHeight="1" x14ac:dyDescent="0.25">
      <c r="A5" s="1113" t="s">
        <v>96</v>
      </c>
      <c r="B5" s="1129"/>
      <c r="C5" s="241">
        <v>124</v>
      </c>
      <c r="D5" s="134">
        <v>44909</v>
      </c>
      <c r="E5" s="469">
        <v>5029.8</v>
      </c>
      <c r="F5" s="73">
        <v>166</v>
      </c>
      <c r="G5" s="5"/>
      <c r="L5" s="1113" t="s">
        <v>96</v>
      </c>
      <c r="M5" s="1129"/>
      <c r="N5" s="241">
        <v>118</v>
      </c>
      <c r="O5" s="134">
        <v>44933</v>
      </c>
      <c r="P5" s="469">
        <v>2025.9</v>
      </c>
      <c r="Q5" s="73">
        <v>68</v>
      </c>
      <c r="R5" s="5"/>
    </row>
    <row r="6" spans="1:21" ht="21" customHeight="1" x14ac:dyDescent="0.25">
      <c r="A6" s="1113"/>
      <c r="B6" s="1129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13"/>
      <c r="M6" s="1129"/>
      <c r="N6" s="396"/>
      <c r="O6" s="134"/>
      <c r="P6" s="470"/>
      <c r="Q6" s="73"/>
      <c r="R6" s="47">
        <f>Q79</f>
        <v>0</v>
      </c>
      <c r="S6" s="7">
        <f>P6-R6+P7+P5-R5+P4</f>
        <v>2025.9</v>
      </c>
    </row>
    <row r="7" spans="1:21" ht="15.75" x14ac:dyDescent="0.25">
      <c r="A7" s="852"/>
      <c r="B7" s="1129"/>
      <c r="C7" s="231"/>
      <c r="D7" s="229"/>
      <c r="E7" s="469"/>
      <c r="F7" s="73"/>
      <c r="L7" s="852"/>
      <c r="M7" s="1129"/>
      <c r="N7" s="231"/>
      <c r="O7" s="229"/>
      <c r="P7" s="469"/>
      <c r="Q7" s="73"/>
    </row>
    <row r="8" spans="1:21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</row>
    <row r="9" spans="1:21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</row>
    <row r="10" spans="1:21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</row>
    <row r="11" spans="1:21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2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3">Q11*S11</f>
        <v>0</v>
      </c>
    </row>
    <row r="12" spans="1:21" x14ac:dyDescent="0.25">
      <c r="A12" s="181"/>
      <c r="B12" s="818">
        <f t="shared" ref="B12:B75" si="4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5">I11-F12</f>
        <v>7413.1399999999985</v>
      </c>
      <c r="J12" s="800">
        <f t="shared" si="2"/>
        <v>12161.49</v>
      </c>
      <c r="L12" s="181"/>
      <c r="M12" s="818">
        <f t="shared" ref="M12:M75" si="6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7">T11-Q12</f>
        <v>2025.9</v>
      </c>
      <c r="U12" s="800">
        <f t="shared" si="3"/>
        <v>0</v>
      </c>
    </row>
    <row r="13" spans="1:21" x14ac:dyDescent="0.25">
      <c r="A13" s="181"/>
      <c r="B13" s="818">
        <f t="shared" si="4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5"/>
        <v>6413.0099999999984</v>
      </c>
      <c r="J13" s="800">
        <f t="shared" si="2"/>
        <v>137017.81</v>
      </c>
      <c r="L13" s="181"/>
      <c r="M13" s="818">
        <f t="shared" si="6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7"/>
        <v>2025.9</v>
      </c>
      <c r="U13" s="800">
        <f t="shared" si="3"/>
        <v>0</v>
      </c>
    </row>
    <row r="14" spans="1:21" x14ac:dyDescent="0.25">
      <c r="A14" s="82" t="s">
        <v>33</v>
      </c>
      <c r="B14" s="818">
        <f t="shared" si="4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5"/>
        <v>5318.739999999998</v>
      </c>
      <c r="J14" s="800">
        <f t="shared" si="2"/>
        <v>149914.99</v>
      </c>
      <c r="L14" s="82" t="s">
        <v>33</v>
      </c>
      <c r="M14" s="818">
        <f t="shared" si="6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7"/>
        <v>2025.9</v>
      </c>
      <c r="U14" s="800">
        <f t="shared" si="3"/>
        <v>0</v>
      </c>
    </row>
    <row r="15" spans="1:21" x14ac:dyDescent="0.25">
      <c r="A15" s="73"/>
      <c r="B15" s="818">
        <f t="shared" si="4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5"/>
        <v>5251.1499999999978</v>
      </c>
      <c r="J15" s="800">
        <f t="shared" si="2"/>
        <v>9259.83</v>
      </c>
      <c r="L15" s="73"/>
      <c r="M15" s="818">
        <f t="shared" si="6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7"/>
        <v>2025.9</v>
      </c>
      <c r="U15" s="800">
        <f t="shared" si="3"/>
        <v>0</v>
      </c>
    </row>
    <row r="16" spans="1:21" x14ac:dyDescent="0.25">
      <c r="A16" s="73"/>
      <c r="B16" s="818">
        <f t="shared" si="4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5"/>
        <v>4347.7999999999975</v>
      </c>
      <c r="J16" s="800">
        <f t="shared" si="2"/>
        <v>123758.95</v>
      </c>
      <c r="L16" s="73"/>
      <c r="M16" s="818">
        <f t="shared" si="6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7"/>
        <v>2025.9</v>
      </c>
      <c r="U16" s="800">
        <f t="shared" si="3"/>
        <v>0</v>
      </c>
    </row>
    <row r="17" spans="1:21" x14ac:dyDescent="0.25">
      <c r="B17" s="818">
        <f t="shared" si="4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5"/>
        <v>3254.5599999999977</v>
      </c>
      <c r="J17" s="800">
        <f t="shared" si="2"/>
        <v>149773.88</v>
      </c>
      <c r="M17" s="818">
        <f t="shared" si="6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7"/>
        <v>2025.9</v>
      </c>
      <c r="U17" s="800">
        <f t="shared" si="3"/>
        <v>0</v>
      </c>
    </row>
    <row r="18" spans="1:21" x14ac:dyDescent="0.25">
      <c r="B18" s="818">
        <f t="shared" si="4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5"/>
        <v>2937.8099999999977</v>
      </c>
      <c r="J18" s="800">
        <f t="shared" si="2"/>
        <v>43394.75</v>
      </c>
      <c r="M18" s="818">
        <f t="shared" si="6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7"/>
        <v>2025.9</v>
      </c>
      <c r="U18" s="800">
        <f t="shared" si="3"/>
        <v>0</v>
      </c>
    </row>
    <row r="19" spans="1:21" x14ac:dyDescent="0.25">
      <c r="A19" s="122"/>
      <c r="B19" s="818">
        <f t="shared" si="4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5"/>
        <v>1853.3499999999976</v>
      </c>
      <c r="J19" s="800">
        <f t="shared" si="2"/>
        <v>148571.02000000002</v>
      </c>
      <c r="L19" s="122"/>
      <c r="M19" s="818">
        <f t="shared" si="6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7"/>
        <v>2025.9</v>
      </c>
      <c r="U19" s="800">
        <f t="shared" si="3"/>
        <v>0</v>
      </c>
    </row>
    <row r="20" spans="1:21" x14ac:dyDescent="0.25">
      <c r="A20" s="122"/>
      <c r="B20" s="818">
        <f t="shared" si="4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5"/>
        <v>1819.5099999999977</v>
      </c>
      <c r="J20" s="800">
        <f t="shared" si="2"/>
        <v>4636.0800000000008</v>
      </c>
      <c r="L20" s="122"/>
      <c r="M20" s="818">
        <f t="shared" si="6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7"/>
        <v>2025.9</v>
      </c>
      <c r="U20" s="800">
        <f t="shared" si="3"/>
        <v>0</v>
      </c>
    </row>
    <row r="21" spans="1:21" x14ac:dyDescent="0.25">
      <c r="A21" s="122"/>
      <c r="B21" s="818">
        <f t="shared" si="4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5"/>
        <v>1787.2999999999977</v>
      </c>
      <c r="J21" s="800">
        <f t="shared" si="2"/>
        <v>4412.7700000000004</v>
      </c>
      <c r="L21" s="122"/>
      <c r="M21" s="818">
        <f t="shared" si="6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7"/>
        <v>2025.9</v>
      </c>
      <c r="U21" s="800">
        <f t="shared" si="3"/>
        <v>0</v>
      </c>
    </row>
    <row r="22" spans="1:21" x14ac:dyDescent="0.25">
      <c r="A22" s="122"/>
      <c r="B22" s="818">
        <f t="shared" si="4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5"/>
        <v>1751.8299999999977</v>
      </c>
      <c r="J22" s="800">
        <f t="shared" si="2"/>
        <v>4859.3899999999994</v>
      </c>
      <c r="L22" s="122"/>
      <c r="M22" s="818">
        <f t="shared" si="6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7"/>
        <v>2025.9</v>
      </c>
      <c r="U22" s="800">
        <f t="shared" si="3"/>
        <v>0</v>
      </c>
    </row>
    <row r="23" spans="1:21" x14ac:dyDescent="0.25">
      <c r="A23" s="122"/>
      <c r="B23" s="767">
        <f t="shared" si="4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5"/>
        <v>880.80999999999767</v>
      </c>
      <c r="J23" s="17">
        <f t="shared" si="2"/>
        <v>119329.73999999999</v>
      </c>
      <c r="L23" s="122"/>
      <c r="M23" s="181">
        <f t="shared" si="6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7"/>
        <v>2025.9</v>
      </c>
      <c r="U23" s="17">
        <f t="shared" si="3"/>
        <v>0</v>
      </c>
    </row>
    <row r="24" spans="1:21" x14ac:dyDescent="0.25">
      <c r="A24" s="123"/>
      <c r="B24" s="181">
        <f t="shared" si="4"/>
        <v>28</v>
      </c>
      <c r="C24" s="15"/>
      <c r="D24" s="640"/>
      <c r="E24" s="1026"/>
      <c r="F24" s="640">
        <f t="shared" si="0"/>
        <v>0</v>
      </c>
      <c r="G24" s="642"/>
      <c r="H24" s="204"/>
      <c r="I24" s="943">
        <f t="shared" si="5"/>
        <v>880.80999999999767</v>
      </c>
      <c r="J24" s="17">
        <f t="shared" si="2"/>
        <v>0</v>
      </c>
      <c r="L24" s="123"/>
      <c r="M24" s="181">
        <f t="shared" si="6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7"/>
        <v>2025.9</v>
      </c>
      <c r="U24" s="17">
        <f t="shared" si="3"/>
        <v>0</v>
      </c>
    </row>
    <row r="25" spans="1:21" x14ac:dyDescent="0.25">
      <c r="A25" s="122"/>
      <c r="B25" s="181">
        <f t="shared" si="4"/>
        <v>28</v>
      </c>
      <c r="C25" s="15"/>
      <c r="D25" s="640"/>
      <c r="E25" s="1026"/>
      <c r="F25" s="640">
        <f t="shared" si="0"/>
        <v>0</v>
      </c>
      <c r="G25" s="642"/>
      <c r="H25" s="204"/>
      <c r="I25" s="943">
        <f t="shared" si="5"/>
        <v>880.80999999999767</v>
      </c>
      <c r="J25" s="17">
        <f t="shared" si="2"/>
        <v>0</v>
      </c>
      <c r="L25" s="122"/>
      <c r="M25" s="181">
        <f t="shared" si="6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7"/>
        <v>2025.9</v>
      </c>
      <c r="U25" s="17">
        <f t="shared" si="3"/>
        <v>0</v>
      </c>
    </row>
    <row r="26" spans="1:21" x14ac:dyDescent="0.25">
      <c r="A26" s="122"/>
      <c r="B26" s="181">
        <f t="shared" si="4"/>
        <v>28</v>
      </c>
      <c r="C26" s="15"/>
      <c r="D26" s="640"/>
      <c r="E26" s="1026"/>
      <c r="F26" s="640">
        <f t="shared" si="0"/>
        <v>0</v>
      </c>
      <c r="G26" s="642"/>
      <c r="H26" s="204"/>
      <c r="I26" s="943">
        <f t="shared" si="5"/>
        <v>880.80999999999767</v>
      </c>
      <c r="J26" s="17">
        <f t="shared" si="2"/>
        <v>0</v>
      </c>
      <c r="L26" s="122"/>
      <c r="M26" s="181">
        <f t="shared" si="6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7"/>
        <v>2025.9</v>
      </c>
      <c r="U26" s="17">
        <f t="shared" si="3"/>
        <v>0</v>
      </c>
    </row>
    <row r="27" spans="1:21" x14ac:dyDescent="0.25">
      <c r="A27" s="122"/>
      <c r="B27" s="181">
        <f t="shared" si="4"/>
        <v>28</v>
      </c>
      <c r="C27" s="15"/>
      <c r="D27" s="640"/>
      <c r="E27" s="1026"/>
      <c r="F27" s="640">
        <f t="shared" si="0"/>
        <v>0</v>
      </c>
      <c r="G27" s="642"/>
      <c r="H27" s="204"/>
      <c r="I27" s="943">
        <f t="shared" si="5"/>
        <v>880.80999999999767</v>
      </c>
      <c r="J27" s="17">
        <f t="shared" si="2"/>
        <v>0</v>
      </c>
      <c r="L27" s="122"/>
      <c r="M27" s="181">
        <f t="shared" si="6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7"/>
        <v>2025.9</v>
      </c>
      <c r="U27" s="17">
        <f t="shared" si="3"/>
        <v>0</v>
      </c>
    </row>
    <row r="28" spans="1:21" x14ac:dyDescent="0.25">
      <c r="A28" s="122"/>
      <c r="B28" s="181">
        <f t="shared" si="4"/>
        <v>28</v>
      </c>
      <c r="C28" s="15"/>
      <c r="D28" s="640"/>
      <c r="E28" s="1026"/>
      <c r="F28" s="640">
        <f t="shared" si="0"/>
        <v>0</v>
      </c>
      <c r="G28" s="642"/>
      <c r="H28" s="204"/>
      <c r="I28" s="943">
        <f t="shared" si="5"/>
        <v>880.80999999999767</v>
      </c>
      <c r="J28" s="17">
        <f t="shared" si="2"/>
        <v>0</v>
      </c>
      <c r="L28" s="122"/>
      <c r="M28" s="181">
        <f t="shared" si="6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7"/>
        <v>2025.9</v>
      </c>
      <c r="U28" s="17">
        <f t="shared" si="3"/>
        <v>0</v>
      </c>
    </row>
    <row r="29" spans="1:21" x14ac:dyDescent="0.25">
      <c r="A29" s="122"/>
      <c r="B29" s="181">
        <f t="shared" si="4"/>
        <v>28</v>
      </c>
      <c r="C29" s="15"/>
      <c r="D29" s="640"/>
      <c r="E29" s="1026"/>
      <c r="F29" s="640">
        <f t="shared" si="0"/>
        <v>0</v>
      </c>
      <c r="G29" s="642"/>
      <c r="H29" s="204"/>
      <c r="I29" s="943">
        <f t="shared" si="5"/>
        <v>880.80999999999767</v>
      </c>
      <c r="J29" s="17">
        <f t="shared" si="2"/>
        <v>0</v>
      </c>
      <c r="L29" s="122"/>
      <c r="M29" s="181">
        <f t="shared" si="6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7"/>
        <v>2025.9</v>
      </c>
      <c r="U29" s="17">
        <f t="shared" si="3"/>
        <v>0</v>
      </c>
    </row>
    <row r="30" spans="1:21" x14ac:dyDescent="0.25">
      <c r="A30" s="122"/>
      <c r="B30" s="181">
        <f t="shared" si="4"/>
        <v>28</v>
      </c>
      <c r="C30" s="15"/>
      <c r="D30" s="640"/>
      <c r="E30" s="1026"/>
      <c r="F30" s="640">
        <f t="shared" si="0"/>
        <v>0</v>
      </c>
      <c r="G30" s="642"/>
      <c r="H30" s="204"/>
      <c r="I30" s="943">
        <f t="shared" si="5"/>
        <v>880.80999999999767</v>
      </c>
      <c r="J30" s="17">
        <f t="shared" si="2"/>
        <v>0</v>
      </c>
      <c r="L30" s="122"/>
      <c r="M30" s="181">
        <f t="shared" si="6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7"/>
        <v>2025.9</v>
      </c>
      <c r="U30" s="17">
        <f t="shared" si="3"/>
        <v>0</v>
      </c>
    </row>
    <row r="31" spans="1:21" x14ac:dyDescent="0.25">
      <c r="A31" s="122"/>
      <c r="B31" s="181">
        <f t="shared" si="4"/>
        <v>28</v>
      </c>
      <c r="C31" s="15"/>
      <c r="D31" s="640"/>
      <c r="E31" s="1026"/>
      <c r="F31" s="640">
        <f t="shared" si="0"/>
        <v>0</v>
      </c>
      <c r="G31" s="642"/>
      <c r="H31" s="204"/>
      <c r="I31" s="943">
        <f t="shared" si="5"/>
        <v>880.80999999999767</v>
      </c>
      <c r="J31" s="17">
        <f t="shared" si="2"/>
        <v>0</v>
      </c>
      <c r="L31" s="122"/>
      <c r="M31" s="181">
        <f t="shared" si="6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7"/>
        <v>2025.9</v>
      </c>
      <c r="U31" s="17">
        <f t="shared" si="3"/>
        <v>0</v>
      </c>
    </row>
    <row r="32" spans="1:21" x14ac:dyDescent="0.25">
      <c r="A32" s="122"/>
      <c r="B32" s="181">
        <f t="shared" si="4"/>
        <v>28</v>
      </c>
      <c r="C32" s="15"/>
      <c r="D32" s="640"/>
      <c r="E32" s="1026"/>
      <c r="F32" s="640">
        <f t="shared" si="0"/>
        <v>0</v>
      </c>
      <c r="G32" s="642"/>
      <c r="H32" s="204"/>
      <c r="I32" s="943">
        <f t="shared" si="5"/>
        <v>880.80999999999767</v>
      </c>
      <c r="J32" s="17">
        <f t="shared" si="2"/>
        <v>0</v>
      </c>
      <c r="L32" s="122"/>
      <c r="M32" s="181">
        <f t="shared" si="6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7"/>
        <v>2025.9</v>
      </c>
      <c r="U32" s="17">
        <f t="shared" si="3"/>
        <v>0</v>
      </c>
    </row>
    <row r="33" spans="1:21" x14ac:dyDescent="0.25">
      <c r="A33" s="122"/>
      <c r="B33" s="181">
        <f t="shared" si="4"/>
        <v>28</v>
      </c>
      <c r="C33" s="15"/>
      <c r="D33" s="640"/>
      <c r="E33" s="1026"/>
      <c r="F33" s="640">
        <f t="shared" si="0"/>
        <v>0</v>
      </c>
      <c r="G33" s="642"/>
      <c r="H33" s="204"/>
      <c r="I33" s="943">
        <f t="shared" si="5"/>
        <v>880.80999999999767</v>
      </c>
      <c r="J33" s="17">
        <f t="shared" si="2"/>
        <v>0</v>
      </c>
      <c r="L33" s="122"/>
      <c r="M33" s="181">
        <f t="shared" si="6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7"/>
        <v>2025.9</v>
      </c>
      <c r="U33" s="17">
        <f t="shared" si="3"/>
        <v>0</v>
      </c>
    </row>
    <row r="34" spans="1:21" x14ac:dyDescent="0.25">
      <c r="A34" s="122"/>
      <c r="B34" s="181">
        <f t="shared" si="4"/>
        <v>28</v>
      </c>
      <c r="C34" s="15"/>
      <c r="D34" s="640"/>
      <c r="E34" s="1026"/>
      <c r="F34" s="640">
        <f t="shared" si="0"/>
        <v>0</v>
      </c>
      <c r="G34" s="642"/>
      <c r="H34" s="204"/>
      <c r="I34" s="943">
        <f t="shared" si="5"/>
        <v>880.80999999999767</v>
      </c>
      <c r="J34" s="17">
        <f t="shared" si="2"/>
        <v>0</v>
      </c>
      <c r="L34" s="122"/>
      <c r="M34" s="181">
        <f t="shared" si="6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7"/>
        <v>2025.9</v>
      </c>
      <c r="U34" s="17">
        <f t="shared" si="3"/>
        <v>0</v>
      </c>
    </row>
    <row r="35" spans="1:21" x14ac:dyDescent="0.25">
      <c r="A35" s="122"/>
      <c r="B35" s="181">
        <f t="shared" si="4"/>
        <v>28</v>
      </c>
      <c r="C35" s="15"/>
      <c r="D35" s="640"/>
      <c r="E35" s="1026"/>
      <c r="F35" s="640">
        <f t="shared" si="0"/>
        <v>0</v>
      </c>
      <c r="G35" s="642"/>
      <c r="H35" s="204"/>
      <c r="I35" s="943">
        <f t="shared" si="5"/>
        <v>880.80999999999767</v>
      </c>
      <c r="J35" s="17">
        <f t="shared" si="2"/>
        <v>0</v>
      </c>
      <c r="L35" s="122"/>
      <c r="M35" s="181">
        <f t="shared" si="6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7"/>
        <v>2025.9</v>
      </c>
      <c r="U35" s="17">
        <f t="shared" si="3"/>
        <v>0</v>
      </c>
    </row>
    <row r="36" spans="1:21" x14ac:dyDescent="0.25">
      <c r="A36" s="122"/>
      <c r="B36" s="181">
        <f t="shared" si="4"/>
        <v>28</v>
      </c>
      <c r="C36" s="15"/>
      <c r="D36" s="640"/>
      <c r="E36" s="1026"/>
      <c r="F36" s="640">
        <f t="shared" si="0"/>
        <v>0</v>
      </c>
      <c r="G36" s="642"/>
      <c r="H36" s="204"/>
      <c r="I36" s="943">
        <f t="shared" si="5"/>
        <v>880.80999999999767</v>
      </c>
      <c r="J36" s="17">
        <f t="shared" si="2"/>
        <v>0</v>
      </c>
      <c r="L36" s="122"/>
      <c r="M36" s="181">
        <f t="shared" si="6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7"/>
        <v>2025.9</v>
      </c>
      <c r="U36" s="17">
        <f t="shared" si="3"/>
        <v>0</v>
      </c>
    </row>
    <row r="37" spans="1:21" x14ac:dyDescent="0.25">
      <c r="A37" s="122" t="s">
        <v>22</v>
      </c>
      <c r="B37" s="181">
        <f t="shared" si="4"/>
        <v>28</v>
      </c>
      <c r="C37" s="15"/>
      <c r="D37" s="640"/>
      <c r="E37" s="1026"/>
      <c r="F37" s="640">
        <f t="shared" si="0"/>
        <v>0</v>
      </c>
      <c r="G37" s="642"/>
      <c r="H37" s="204"/>
      <c r="I37" s="943">
        <f t="shared" si="5"/>
        <v>880.80999999999767</v>
      </c>
      <c r="J37" s="17">
        <f t="shared" si="2"/>
        <v>0</v>
      </c>
      <c r="L37" s="122" t="s">
        <v>22</v>
      </c>
      <c r="M37" s="181">
        <f t="shared" si="6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7"/>
        <v>2025.9</v>
      </c>
      <c r="U37" s="17">
        <f t="shared" si="3"/>
        <v>0</v>
      </c>
    </row>
    <row r="38" spans="1:21" x14ac:dyDescent="0.25">
      <c r="A38" s="123"/>
      <c r="B38" s="181">
        <f t="shared" si="4"/>
        <v>28</v>
      </c>
      <c r="C38" s="15"/>
      <c r="D38" s="640"/>
      <c r="E38" s="1026"/>
      <c r="F38" s="640">
        <f t="shared" si="0"/>
        <v>0</v>
      </c>
      <c r="G38" s="642"/>
      <c r="H38" s="204"/>
      <c r="I38" s="943">
        <f t="shared" si="5"/>
        <v>880.80999999999767</v>
      </c>
      <c r="J38" s="17">
        <f t="shared" si="2"/>
        <v>0</v>
      </c>
      <c r="L38" s="123"/>
      <c r="M38" s="181">
        <f t="shared" si="6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7"/>
        <v>2025.9</v>
      </c>
      <c r="U38" s="17">
        <f t="shared" si="3"/>
        <v>0</v>
      </c>
    </row>
    <row r="39" spans="1:21" x14ac:dyDescent="0.25">
      <c r="A39" s="122"/>
      <c r="B39" s="181">
        <f t="shared" si="4"/>
        <v>28</v>
      </c>
      <c r="C39" s="15"/>
      <c r="D39" s="640"/>
      <c r="E39" s="1026"/>
      <c r="F39" s="640">
        <f t="shared" si="0"/>
        <v>0</v>
      </c>
      <c r="G39" s="642"/>
      <c r="H39" s="204"/>
      <c r="I39" s="943">
        <f t="shared" si="5"/>
        <v>880.80999999999767</v>
      </c>
      <c r="J39" s="17">
        <f t="shared" si="2"/>
        <v>0</v>
      </c>
      <c r="L39" s="122"/>
      <c r="M39" s="181">
        <f t="shared" si="6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7"/>
        <v>2025.9</v>
      </c>
      <c r="U39" s="17">
        <f t="shared" si="3"/>
        <v>0</v>
      </c>
    </row>
    <row r="40" spans="1:21" x14ac:dyDescent="0.25">
      <c r="A40" s="122"/>
      <c r="B40" s="181">
        <f t="shared" si="4"/>
        <v>28</v>
      </c>
      <c r="C40" s="15"/>
      <c r="D40" s="640"/>
      <c r="E40" s="1026"/>
      <c r="F40" s="640">
        <f t="shared" si="0"/>
        <v>0</v>
      </c>
      <c r="G40" s="642"/>
      <c r="H40" s="204"/>
      <c r="I40" s="943">
        <f t="shared" si="5"/>
        <v>880.80999999999767</v>
      </c>
      <c r="J40" s="17">
        <f t="shared" si="2"/>
        <v>0</v>
      </c>
      <c r="L40" s="122"/>
      <c r="M40" s="181">
        <f t="shared" si="6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7"/>
        <v>2025.9</v>
      </c>
      <c r="U40" s="17">
        <f t="shared" si="3"/>
        <v>0</v>
      </c>
    </row>
    <row r="41" spans="1:21" x14ac:dyDescent="0.25">
      <c r="A41" s="122"/>
      <c r="B41" s="181">
        <f t="shared" si="4"/>
        <v>28</v>
      </c>
      <c r="C41" s="15"/>
      <c r="D41" s="640"/>
      <c r="E41" s="1026"/>
      <c r="F41" s="640">
        <f t="shared" si="0"/>
        <v>0</v>
      </c>
      <c r="G41" s="642"/>
      <c r="H41" s="204"/>
      <c r="I41" s="943">
        <f t="shared" si="5"/>
        <v>880.80999999999767</v>
      </c>
      <c r="J41" s="17">
        <f t="shared" si="2"/>
        <v>0</v>
      </c>
      <c r="L41" s="122"/>
      <c r="M41" s="181">
        <f t="shared" si="6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7"/>
        <v>2025.9</v>
      </c>
      <c r="U41" s="17">
        <f t="shared" si="3"/>
        <v>0</v>
      </c>
    </row>
    <row r="42" spans="1:21" x14ac:dyDescent="0.25">
      <c r="A42" s="122"/>
      <c r="B42" s="181">
        <f t="shared" si="4"/>
        <v>28</v>
      </c>
      <c r="C42" s="15"/>
      <c r="D42" s="640"/>
      <c r="E42" s="1026"/>
      <c r="F42" s="640">
        <f t="shared" si="0"/>
        <v>0</v>
      </c>
      <c r="G42" s="642"/>
      <c r="H42" s="204"/>
      <c r="I42" s="943">
        <f t="shared" si="5"/>
        <v>880.80999999999767</v>
      </c>
      <c r="J42" s="17">
        <f t="shared" si="2"/>
        <v>0</v>
      </c>
      <c r="L42" s="122"/>
      <c r="M42" s="181">
        <f t="shared" si="6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7"/>
        <v>2025.9</v>
      </c>
      <c r="U42" s="17">
        <f t="shared" si="3"/>
        <v>0</v>
      </c>
    </row>
    <row r="43" spans="1:21" x14ac:dyDescent="0.25">
      <c r="A43" s="122"/>
      <c r="B43" s="181">
        <f t="shared" si="4"/>
        <v>28</v>
      </c>
      <c r="C43" s="15"/>
      <c r="D43" s="640"/>
      <c r="E43" s="1026"/>
      <c r="F43" s="640">
        <f t="shared" si="0"/>
        <v>0</v>
      </c>
      <c r="G43" s="642"/>
      <c r="H43" s="204"/>
      <c r="I43" s="943">
        <f t="shared" si="5"/>
        <v>880.80999999999767</v>
      </c>
      <c r="J43" s="17">
        <f t="shared" si="2"/>
        <v>0</v>
      </c>
      <c r="L43" s="122"/>
      <c r="M43" s="181">
        <f t="shared" si="6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7"/>
        <v>2025.9</v>
      </c>
      <c r="U43" s="17">
        <f t="shared" si="3"/>
        <v>0</v>
      </c>
    </row>
    <row r="44" spans="1:21" x14ac:dyDescent="0.25">
      <c r="A44" s="122"/>
      <c r="B44" s="181">
        <f t="shared" si="4"/>
        <v>28</v>
      </c>
      <c r="C44" s="15"/>
      <c r="D44" s="640"/>
      <c r="E44" s="1026"/>
      <c r="F44" s="640">
        <f t="shared" si="0"/>
        <v>0</v>
      </c>
      <c r="G44" s="642"/>
      <c r="H44" s="204"/>
      <c r="I44" s="943">
        <f t="shared" si="5"/>
        <v>880.80999999999767</v>
      </c>
      <c r="J44" s="17">
        <f t="shared" si="2"/>
        <v>0</v>
      </c>
      <c r="L44" s="122"/>
      <c r="M44" s="181">
        <f t="shared" si="6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7"/>
        <v>2025.9</v>
      </c>
      <c r="U44" s="17">
        <f t="shared" si="3"/>
        <v>0</v>
      </c>
    </row>
    <row r="45" spans="1:21" x14ac:dyDescent="0.25">
      <c r="A45" s="122"/>
      <c r="B45" s="181">
        <f t="shared" si="4"/>
        <v>28</v>
      </c>
      <c r="C45" s="15"/>
      <c r="D45" s="640"/>
      <c r="E45" s="1026"/>
      <c r="F45" s="640">
        <f t="shared" si="0"/>
        <v>0</v>
      </c>
      <c r="G45" s="642"/>
      <c r="H45" s="204"/>
      <c r="I45" s="943">
        <f t="shared" si="5"/>
        <v>880.80999999999767</v>
      </c>
      <c r="J45" s="17">
        <f t="shared" si="2"/>
        <v>0</v>
      </c>
      <c r="L45" s="122"/>
      <c r="M45" s="181">
        <f t="shared" si="6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7"/>
        <v>2025.9</v>
      </c>
      <c r="U45" s="17">
        <f t="shared" si="3"/>
        <v>0</v>
      </c>
    </row>
    <row r="46" spans="1:21" x14ac:dyDescent="0.25">
      <c r="A46" s="122"/>
      <c r="B46" s="181">
        <f t="shared" si="4"/>
        <v>28</v>
      </c>
      <c r="C46" s="15"/>
      <c r="D46" s="640"/>
      <c r="E46" s="1026"/>
      <c r="F46" s="640">
        <f t="shared" si="0"/>
        <v>0</v>
      </c>
      <c r="G46" s="642"/>
      <c r="H46" s="204"/>
      <c r="I46" s="943">
        <f t="shared" si="5"/>
        <v>880.80999999999767</v>
      </c>
      <c r="J46" s="17">
        <f t="shared" si="2"/>
        <v>0</v>
      </c>
      <c r="L46" s="122"/>
      <c r="M46" s="181">
        <f t="shared" si="6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7"/>
        <v>2025.9</v>
      </c>
      <c r="U46" s="17">
        <f t="shared" si="3"/>
        <v>0</v>
      </c>
    </row>
    <row r="47" spans="1:21" x14ac:dyDescent="0.25">
      <c r="A47" s="122"/>
      <c r="B47" s="181">
        <f t="shared" si="4"/>
        <v>28</v>
      </c>
      <c r="C47" s="15"/>
      <c r="D47" s="640"/>
      <c r="E47" s="1026"/>
      <c r="F47" s="640">
        <f t="shared" si="0"/>
        <v>0</v>
      </c>
      <c r="G47" s="642"/>
      <c r="H47" s="204"/>
      <c r="I47" s="943">
        <f t="shared" si="5"/>
        <v>880.80999999999767</v>
      </c>
      <c r="J47" s="17">
        <f t="shared" si="2"/>
        <v>0</v>
      </c>
      <c r="L47" s="122"/>
      <c r="M47" s="181">
        <f t="shared" si="6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7"/>
        <v>2025.9</v>
      </c>
      <c r="U47" s="17">
        <f t="shared" si="3"/>
        <v>0</v>
      </c>
    </row>
    <row r="48" spans="1:21" x14ac:dyDescent="0.25">
      <c r="A48" s="122"/>
      <c r="B48" s="181">
        <f t="shared" si="4"/>
        <v>28</v>
      </c>
      <c r="C48" s="15"/>
      <c r="D48" s="640"/>
      <c r="E48" s="1026"/>
      <c r="F48" s="640">
        <f t="shared" si="0"/>
        <v>0</v>
      </c>
      <c r="G48" s="642"/>
      <c r="H48" s="204"/>
      <c r="I48" s="943">
        <f t="shared" si="5"/>
        <v>880.80999999999767</v>
      </c>
      <c r="J48" s="17">
        <f t="shared" si="2"/>
        <v>0</v>
      </c>
      <c r="L48" s="122"/>
      <c r="M48" s="181">
        <f t="shared" si="6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7"/>
        <v>2025.9</v>
      </c>
      <c r="U48" s="17">
        <f t="shared" si="3"/>
        <v>0</v>
      </c>
    </row>
    <row r="49" spans="1:21" x14ac:dyDescent="0.25">
      <c r="A49" s="122"/>
      <c r="B49" s="181">
        <f t="shared" si="4"/>
        <v>28</v>
      </c>
      <c r="C49" s="15"/>
      <c r="D49" s="640"/>
      <c r="E49" s="1026"/>
      <c r="F49" s="640">
        <f t="shared" si="0"/>
        <v>0</v>
      </c>
      <c r="G49" s="642"/>
      <c r="H49" s="204"/>
      <c r="I49" s="943">
        <f t="shared" si="5"/>
        <v>880.80999999999767</v>
      </c>
      <c r="J49" s="17">
        <f t="shared" si="2"/>
        <v>0</v>
      </c>
      <c r="L49" s="122"/>
      <c r="M49" s="181">
        <f t="shared" si="6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7"/>
        <v>2025.9</v>
      </c>
      <c r="U49" s="17">
        <f t="shared" si="3"/>
        <v>0</v>
      </c>
    </row>
    <row r="50" spans="1:21" x14ac:dyDescent="0.25">
      <c r="A50" s="122"/>
      <c r="B50" s="181">
        <f t="shared" si="4"/>
        <v>28</v>
      </c>
      <c r="C50" s="15"/>
      <c r="D50" s="640"/>
      <c r="E50" s="1026"/>
      <c r="F50" s="640">
        <f t="shared" si="0"/>
        <v>0</v>
      </c>
      <c r="G50" s="642"/>
      <c r="H50" s="204"/>
      <c r="I50" s="943">
        <f t="shared" si="5"/>
        <v>880.80999999999767</v>
      </c>
      <c r="J50" s="17">
        <f t="shared" si="2"/>
        <v>0</v>
      </c>
      <c r="L50" s="122"/>
      <c r="M50" s="181">
        <f t="shared" si="6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7"/>
        <v>2025.9</v>
      </c>
      <c r="U50" s="17">
        <f t="shared" si="3"/>
        <v>0</v>
      </c>
    </row>
    <row r="51" spans="1:21" x14ac:dyDescent="0.25">
      <c r="A51" s="122"/>
      <c r="B51" s="181">
        <f t="shared" si="4"/>
        <v>28</v>
      </c>
      <c r="C51" s="15"/>
      <c r="D51" s="640"/>
      <c r="E51" s="1026"/>
      <c r="F51" s="640">
        <f t="shared" si="0"/>
        <v>0</v>
      </c>
      <c r="G51" s="642"/>
      <c r="H51" s="204"/>
      <c r="I51" s="943">
        <f t="shared" si="5"/>
        <v>880.80999999999767</v>
      </c>
      <c r="J51" s="17">
        <f t="shared" si="2"/>
        <v>0</v>
      </c>
      <c r="L51" s="122"/>
      <c r="M51" s="181">
        <f t="shared" si="6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7"/>
        <v>2025.9</v>
      </c>
      <c r="U51" s="17">
        <f t="shared" si="3"/>
        <v>0</v>
      </c>
    </row>
    <row r="52" spans="1:21" x14ac:dyDescent="0.25">
      <c r="A52" s="122"/>
      <c r="B52" s="181">
        <f t="shared" si="4"/>
        <v>28</v>
      </c>
      <c r="C52" s="15"/>
      <c r="D52" s="640"/>
      <c r="E52" s="1026"/>
      <c r="F52" s="640">
        <f t="shared" si="0"/>
        <v>0</v>
      </c>
      <c r="G52" s="642"/>
      <c r="H52" s="204"/>
      <c r="I52" s="943">
        <f t="shared" si="5"/>
        <v>880.80999999999767</v>
      </c>
      <c r="J52" s="17">
        <f t="shared" si="2"/>
        <v>0</v>
      </c>
      <c r="L52" s="122"/>
      <c r="M52" s="181">
        <f t="shared" si="6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7"/>
        <v>2025.9</v>
      </c>
      <c r="U52" s="17">
        <f t="shared" si="3"/>
        <v>0</v>
      </c>
    </row>
    <row r="53" spans="1:21" x14ac:dyDescent="0.25">
      <c r="A53" s="122"/>
      <c r="B53" s="181">
        <f t="shared" si="4"/>
        <v>28</v>
      </c>
      <c r="C53" s="15"/>
      <c r="D53" s="640"/>
      <c r="E53" s="1026"/>
      <c r="F53" s="640">
        <f t="shared" si="0"/>
        <v>0</v>
      </c>
      <c r="G53" s="642"/>
      <c r="H53" s="204"/>
      <c r="I53" s="943">
        <f t="shared" si="5"/>
        <v>880.80999999999767</v>
      </c>
      <c r="J53" s="17">
        <f t="shared" si="2"/>
        <v>0</v>
      </c>
      <c r="L53" s="122"/>
      <c r="M53" s="181">
        <f t="shared" si="6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7"/>
        <v>2025.9</v>
      </c>
      <c r="U53" s="17">
        <f t="shared" si="3"/>
        <v>0</v>
      </c>
    </row>
    <row r="54" spans="1:21" x14ac:dyDescent="0.25">
      <c r="A54" s="122"/>
      <c r="B54" s="181">
        <f t="shared" si="4"/>
        <v>28</v>
      </c>
      <c r="C54" s="15"/>
      <c r="D54" s="640"/>
      <c r="E54" s="1026"/>
      <c r="F54" s="640">
        <f t="shared" si="0"/>
        <v>0</v>
      </c>
      <c r="G54" s="642"/>
      <c r="H54" s="204"/>
      <c r="I54" s="943">
        <f t="shared" si="5"/>
        <v>880.80999999999767</v>
      </c>
      <c r="J54" s="17">
        <f t="shared" si="2"/>
        <v>0</v>
      </c>
      <c r="L54" s="122"/>
      <c r="M54" s="181">
        <f t="shared" si="6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7"/>
        <v>2025.9</v>
      </c>
      <c r="U54" s="17">
        <f t="shared" si="3"/>
        <v>0</v>
      </c>
    </row>
    <row r="55" spans="1:21" x14ac:dyDescent="0.25">
      <c r="A55" s="122"/>
      <c r="B55" s="181">
        <f t="shared" si="4"/>
        <v>28</v>
      </c>
      <c r="C55" s="15"/>
      <c r="D55" s="640"/>
      <c r="E55" s="1026"/>
      <c r="F55" s="640">
        <f t="shared" si="0"/>
        <v>0</v>
      </c>
      <c r="G55" s="642"/>
      <c r="H55" s="204"/>
      <c r="I55" s="943">
        <f t="shared" si="5"/>
        <v>880.80999999999767</v>
      </c>
      <c r="J55" s="17">
        <f t="shared" si="2"/>
        <v>0</v>
      </c>
      <c r="L55" s="122"/>
      <c r="M55" s="181">
        <f t="shared" si="6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7"/>
        <v>2025.9</v>
      </c>
      <c r="U55" s="17">
        <f t="shared" si="3"/>
        <v>0</v>
      </c>
    </row>
    <row r="56" spans="1:21" x14ac:dyDescent="0.25">
      <c r="A56" s="122"/>
      <c r="B56" s="181">
        <f t="shared" si="4"/>
        <v>28</v>
      </c>
      <c r="C56" s="15"/>
      <c r="D56" s="640"/>
      <c r="E56" s="1026"/>
      <c r="F56" s="640">
        <f t="shared" si="0"/>
        <v>0</v>
      </c>
      <c r="G56" s="642"/>
      <c r="H56" s="204"/>
      <c r="I56" s="943">
        <f t="shared" si="5"/>
        <v>880.80999999999767</v>
      </c>
      <c r="J56" s="17">
        <f t="shared" si="2"/>
        <v>0</v>
      </c>
      <c r="L56" s="122"/>
      <c r="M56" s="181">
        <f t="shared" si="6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7"/>
        <v>2025.9</v>
      </c>
      <c r="U56" s="17">
        <f t="shared" si="3"/>
        <v>0</v>
      </c>
    </row>
    <row r="57" spans="1:21" x14ac:dyDescent="0.25">
      <c r="A57" s="122"/>
      <c r="B57" s="181">
        <f t="shared" si="4"/>
        <v>28</v>
      </c>
      <c r="C57" s="15"/>
      <c r="D57" s="640"/>
      <c r="E57" s="1026"/>
      <c r="F57" s="640">
        <f t="shared" si="0"/>
        <v>0</v>
      </c>
      <c r="G57" s="642"/>
      <c r="H57" s="204"/>
      <c r="I57" s="943">
        <f t="shared" si="5"/>
        <v>880.80999999999767</v>
      </c>
      <c r="J57" s="17">
        <f t="shared" si="2"/>
        <v>0</v>
      </c>
      <c r="L57" s="122"/>
      <c r="M57" s="181">
        <f t="shared" si="6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7"/>
        <v>2025.9</v>
      </c>
      <c r="U57" s="17">
        <f t="shared" si="3"/>
        <v>0</v>
      </c>
    </row>
    <row r="58" spans="1:21" x14ac:dyDescent="0.25">
      <c r="A58" s="122"/>
      <c r="B58" s="181">
        <f t="shared" si="4"/>
        <v>28</v>
      </c>
      <c r="C58" s="15"/>
      <c r="D58" s="640"/>
      <c r="E58" s="1026"/>
      <c r="F58" s="640">
        <v>0</v>
      </c>
      <c r="G58" s="642"/>
      <c r="H58" s="204"/>
      <c r="I58" s="943">
        <f t="shared" si="5"/>
        <v>880.80999999999767</v>
      </c>
      <c r="J58" s="17">
        <f t="shared" si="2"/>
        <v>0</v>
      </c>
      <c r="L58" s="122"/>
      <c r="M58" s="181">
        <f t="shared" si="6"/>
        <v>68</v>
      </c>
      <c r="N58" s="15"/>
      <c r="O58" s="69"/>
      <c r="P58" s="201"/>
      <c r="Q58" s="69">
        <v>0</v>
      </c>
      <c r="R58" s="70"/>
      <c r="S58" s="71"/>
      <c r="T58" s="105">
        <f t="shared" si="7"/>
        <v>2025.9</v>
      </c>
      <c r="U58" s="17">
        <f t="shared" si="3"/>
        <v>0</v>
      </c>
    </row>
    <row r="59" spans="1:21" x14ac:dyDescent="0.25">
      <c r="A59" s="122"/>
      <c r="B59" s="181">
        <f t="shared" si="4"/>
        <v>28</v>
      </c>
      <c r="C59" s="15"/>
      <c r="D59" s="640"/>
      <c r="E59" s="1026"/>
      <c r="F59" s="640">
        <f t="shared" ref="F59:F74" si="8">D59</f>
        <v>0</v>
      </c>
      <c r="G59" s="642"/>
      <c r="H59" s="204"/>
      <c r="I59" s="943">
        <f t="shared" si="5"/>
        <v>880.80999999999767</v>
      </c>
      <c r="J59" s="17">
        <f t="shared" si="2"/>
        <v>0</v>
      </c>
      <c r="L59" s="122"/>
      <c r="M59" s="181">
        <f t="shared" si="6"/>
        <v>68</v>
      </c>
      <c r="N59" s="15"/>
      <c r="O59" s="69"/>
      <c r="P59" s="201"/>
      <c r="Q59" s="69">
        <f t="shared" ref="Q59:Q74" si="9">O59</f>
        <v>0</v>
      </c>
      <c r="R59" s="70"/>
      <c r="S59" s="71"/>
      <c r="T59" s="105">
        <f t="shared" si="7"/>
        <v>2025.9</v>
      </c>
      <c r="U59" s="17">
        <f t="shared" si="3"/>
        <v>0</v>
      </c>
    </row>
    <row r="60" spans="1:21" x14ac:dyDescent="0.25">
      <c r="A60" s="122"/>
      <c r="B60" s="181">
        <f t="shared" si="4"/>
        <v>28</v>
      </c>
      <c r="C60" s="15"/>
      <c r="D60" s="640"/>
      <c r="E60" s="1026"/>
      <c r="F60" s="640">
        <f t="shared" si="8"/>
        <v>0</v>
      </c>
      <c r="G60" s="642"/>
      <c r="H60" s="204"/>
      <c r="I60" s="943">
        <f t="shared" si="5"/>
        <v>880.80999999999767</v>
      </c>
      <c r="J60" s="17">
        <f t="shared" si="2"/>
        <v>0</v>
      </c>
      <c r="L60" s="122"/>
      <c r="M60" s="181">
        <f t="shared" si="6"/>
        <v>68</v>
      </c>
      <c r="N60" s="15"/>
      <c r="O60" s="69"/>
      <c r="P60" s="201"/>
      <c r="Q60" s="69">
        <f t="shared" si="9"/>
        <v>0</v>
      </c>
      <c r="R60" s="70"/>
      <c r="S60" s="71"/>
      <c r="T60" s="105">
        <f t="shared" si="7"/>
        <v>2025.9</v>
      </c>
      <c r="U60" s="17">
        <f t="shared" si="3"/>
        <v>0</v>
      </c>
    </row>
    <row r="61" spans="1:21" x14ac:dyDescent="0.25">
      <c r="A61" s="122"/>
      <c r="B61" s="181">
        <f t="shared" si="4"/>
        <v>28</v>
      </c>
      <c r="C61" s="15"/>
      <c r="D61" s="640"/>
      <c r="E61" s="1026"/>
      <c r="F61" s="640">
        <f t="shared" si="8"/>
        <v>0</v>
      </c>
      <c r="G61" s="642"/>
      <c r="H61" s="204"/>
      <c r="I61" s="943">
        <f t="shared" si="5"/>
        <v>880.80999999999767</v>
      </c>
      <c r="J61" s="17">
        <f t="shared" si="2"/>
        <v>0</v>
      </c>
      <c r="L61" s="122"/>
      <c r="M61" s="181">
        <f t="shared" si="6"/>
        <v>68</v>
      </c>
      <c r="N61" s="15"/>
      <c r="O61" s="69"/>
      <c r="P61" s="201"/>
      <c r="Q61" s="69">
        <f t="shared" si="9"/>
        <v>0</v>
      </c>
      <c r="R61" s="70"/>
      <c r="S61" s="71"/>
      <c r="T61" s="105">
        <f t="shared" si="7"/>
        <v>2025.9</v>
      </c>
      <c r="U61" s="17">
        <f t="shared" si="3"/>
        <v>0</v>
      </c>
    </row>
    <row r="62" spans="1:21" x14ac:dyDescent="0.25">
      <c r="A62" s="122"/>
      <c r="B62" s="181">
        <f t="shared" si="4"/>
        <v>28</v>
      </c>
      <c r="C62" s="15"/>
      <c r="D62" s="640"/>
      <c r="E62" s="1026"/>
      <c r="F62" s="640">
        <f t="shared" si="8"/>
        <v>0</v>
      </c>
      <c r="G62" s="642"/>
      <c r="H62" s="204"/>
      <c r="I62" s="943">
        <f t="shared" si="5"/>
        <v>880.80999999999767</v>
      </c>
      <c r="J62" s="17">
        <f t="shared" si="2"/>
        <v>0</v>
      </c>
      <c r="L62" s="122"/>
      <c r="M62" s="181">
        <f t="shared" si="6"/>
        <v>68</v>
      </c>
      <c r="N62" s="15"/>
      <c r="O62" s="69"/>
      <c r="P62" s="201"/>
      <c r="Q62" s="69">
        <f t="shared" si="9"/>
        <v>0</v>
      </c>
      <c r="R62" s="70"/>
      <c r="S62" s="71"/>
      <c r="T62" s="105">
        <f t="shared" si="7"/>
        <v>2025.9</v>
      </c>
      <c r="U62" s="17">
        <f t="shared" si="3"/>
        <v>0</v>
      </c>
    </row>
    <row r="63" spans="1:21" x14ac:dyDescent="0.25">
      <c r="A63" s="122"/>
      <c r="B63" s="181">
        <f t="shared" si="4"/>
        <v>28</v>
      </c>
      <c r="C63" s="15"/>
      <c r="D63" s="640"/>
      <c r="E63" s="1026"/>
      <c r="F63" s="640">
        <f t="shared" si="8"/>
        <v>0</v>
      </c>
      <c r="G63" s="642"/>
      <c r="H63" s="204"/>
      <c r="I63" s="943">
        <f t="shared" si="5"/>
        <v>880.80999999999767</v>
      </c>
      <c r="J63" s="17">
        <f t="shared" si="2"/>
        <v>0</v>
      </c>
      <c r="L63" s="122"/>
      <c r="M63" s="181">
        <f t="shared" si="6"/>
        <v>68</v>
      </c>
      <c r="N63" s="15"/>
      <c r="O63" s="69"/>
      <c r="P63" s="201"/>
      <c r="Q63" s="69">
        <f t="shared" si="9"/>
        <v>0</v>
      </c>
      <c r="R63" s="70"/>
      <c r="S63" s="71"/>
      <c r="T63" s="105">
        <f t="shared" si="7"/>
        <v>2025.9</v>
      </c>
      <c r="U63" s="17">
        <f t="shared" si="3"/>
        <v>0</v>
      </c>
    </row>
    <row r="64" spans="1:21" x14ac:dyDescent="0.25">
      <c r="A64" s="122"/>
      <c r="B64" s="181">
        <f t="shared" si="4"/>
        <v>28</v>
      </c>
      <c r="C64" s="15"/>
      <c r="D64" s="640"/>
      <c r="E64" s="1026"/>
      <c r="F64" s="640">
        <f t="shared" si="8"/>
        <v>0</v>
      </c>
      <c r="G64" s="642"/>
      <c r="H64" s="204"/>
      <c r="I64" s="943">
        <f t="shared" si="5"/>
        <v>880.80999999999767</v>
      </c>
      <c r="J64" s="17">
        <f t="shared" si="2"/>
        <v>0</v>
      </c>
      <c r="L64" s="122"/>
      <c r="M64" s="181">
        <f t="shared" si="6"/>
        <v>68</v>
      </c>
      <c r="N64" s="15"/>
      <c r="O64" s="69"/>
      <c r="P64" s="201"/>
      <c r="Q64" s="69">
        <f t="shared" si="9"/>
        <v>0</v>
      </c>
      <c r="R64" s="70"/>
      <c r="S64" s="71"/>
      <c r="T64" s="105">
        <f t="shared" si="7"/>
        <v>2025.9</v>
      </c>
      <c r="U64" s="17">
        <f t="shared" si="3"/>
        <v>0</v>
      </c>
    </row>
    <row r="65" spans="1:21" x14ac:dyDescent="0.25">
      <c r="A65" s="122"/>
      <c r="B65" s="181">
        <f t="shared" si="4"/>
        <v>28</v>
      </c>
      <c r="C65" s="15"/>
      <c r="D65" s="640"/>
      <c r="E65" s="1026"/>
      <c r="F65" s="640">
        <f t="shared" si="8"/>
        <v>0</v>
      </c>
      <c r="G65" s="642"/>
      <c r="H65" s="204"/>
      <c r="I65" s="943">
        <f t="shared" si="5"/>
        <v>880.80999999999767</v>
      </c>
      <c r="J65" s="17">
        <f t="shared" si="2"/>
        <v>0</v>
      </c>
      <c r="L65" s="122"/>
      <c r="M65" s="181">
        <f t="shared" si="6"/>
        <v>68</v>
      </c>
      <c r="N65" s="15"/>
      <c r="O65" s="69"/>
      <c r="P65" s="201"/>
      <c r="Q65" s="69">
        <f t="shared" si="9"/>
        <v>0</v>
      </c>
      <c r="R65" s="70"/>
      <c r="S65" s="71"/>
      <c r="T65" s="105">
        <f t="shared" si="7"/>
        <v>2025.9</v>
      </c>
      <c r="U65" s="17">
        <f t="shared" si="3"/>
        <v>0</v>
      </c>
    </row>
    <row r="66" spans="1:21" x14ac:dyDescent="0.25">
      <c r="A66" s="122"/>
      <c r="B66" s="181">
        <f t="shared" si="4"/>
        <v>28</v>
      </c>
      <c r="C66" s="15"/>
      <c r="D66" s="640"/>
      <c r="E66" s="1026"/>
      <c r="F66" s="640">
        <f t="shared" si="8"/>
        <v>0</v>
      </c>
      <c r="G66" s="642"/>
      <c r="H66" s="204"/>
      <c r="I66" s="943">
        <f t="shared" si="5"/>
        <v>880.80999999999767</v>
      </c>
      <c r="J66" s="17">
        <f t="shared" si="2"/>
        <v>0</v>
      </c>
      <c r="L66" s="122"/>
      <c r="M66" s="181">
        <f t="shared" si="6"/>
        <v>68</v>
      </c>
      <c r="N66" s="15"/>
      <c r="O66" s="69"/>
      <c r="P66" s="201"/>
      <c r="Q66" s="69">
        <f t="shared" si="9"/>
        <v>0</v>
      </c>
      <c r="R66" s="70"/>
      <c r="S66" s="71"/>
      <c r="T66" s="105">
        <f t="shared" si="7"/>
        <v>2025.9</v>
      </c>
      <c r="U66" s="17">
        <f t="shared" si="3"/>
        <v>0</v>
      </c>
    </row>
    <row r="67" spans="1:21" x14ac:dyDescent="0.25">
      <c r="A67" s="122"/>
      <c r="B67" s="181">
        <f t="shared" si="4"/>
        <v>28</v>
      </c>
      <c r="C67" s="15"/>
      <c r="D67" s="640"/>
      <c r="E67" s="1026"/>
      <c r="F67" s="640">
        <f t="shared" si="8"/>
        <v>0</v>
      </c>
      <c r="G67" s="642"/>
      <c r="H67" s="204"/>
      <c r="I67" s="943">
        <f t="shared" si="5"/>
        <v>880.80999999999767</v>
      </c>
      <c r="J67" s="17">
        <f t="shared" si="2"/>
        <v>0</v>
      </c>
      <c r="L67" s="122"/>
      <c r="M67" s="181">
        <f t="shared" si="6"/>
        <v>68</v>
      </c>
      <c r="N67" s="15"/>
      <c r="O67" s="69"/>
      <c r="P67" s="201"/>
      <c r="Q67" s="69">
        <f t="shared" si="9"/>
        <v>0</v>
      </c>
      <c r="R67" s="70"/>
      <c r="S67" s="71"/>
      <c r="T67" s="105">
        <f t="shared" si="7"/>
        <v>2025.9</v>
      </c>
      <c r="U67" s="17">
        <f t="shared" si="3"/>
        <v>0</v>
      </c>
    </row>
    <row r="68" spans="1:21" x14ac:dyDescent="0.25">
      <c r="A68" s="122"/>
      <c r="B68" s="181">
        <f t="shared" si="4"/>
        <v>28</v>
      </c>
      <c r="C68" s="15"/>
      <c r="D68" s="640"/>
      <c r="E68" s="1026"/>
      <c r="F68" s="640">
        <f t="shared" si="8"/>
        <v>0</v>
      </c>
      <c r="G68" s="642"/>
      <c r="H68" s="204"/>
      <c r="I68" s="943">
        <f t="shared" si="5"/>
        <v>880.80999999999767</v>
      </c>
      <c r="J68" s="17">
        <f t="shared" si="2"/>
        <v>0</v>
      </c>
      <c r="L68" s="122"/>
      <c r="M68" s="181">
        <f t="shared" si="6"/>
        <v>68</v>
      </c>
      <c r="N68" s="15"/>
      <c r="O68" s="69"/>
      <c r="P68" s="201"/>
      <c r="Q68" s="69">
        <f t="shared" si="9"/>
        <v>0</v>
      </c>
      <c r="R68" s="70"/>
      <c r="S68" s="71"/>
      <c r="T68" s="105">
        <f t="shared" si="7"/>
        <v>2025.9</v>
      </c>
      <c r="U68" s="17">
        <f t="shared" si="3"/>
        <v>0</v>
      </c>
    </row>
    <row r="69" spans="1:21" x14ac:dyDescent="0.25">
      <c r="A69" s="122"/>
      <c r="B69" s="181">
        <f t="shared" si="4"/>
        <v>28</v>
      </c>
      <c r="C69" s="15"/>
      <c r="D69" s="640"/>
      <c r="E69" s="1026"/>
      <c r="F69" s="640">
        <f t="shared" si="8"/>
        <v>0</v>
      </c>
      <c r="G69" s="642"/>
      <c r="H69" s="204"/>
      <c r="I69" s="943">
        <f t="shared" si="5"/>
        <v>880.80999999999767</v>
      </c>
      <c r="J69" s="17">
        <f t="shared" si="2"/>
        <v>0</v>
      </c>
      <c r="L69" s="122"/>
      <c r="M69" s="181">
        <f t="shared" si="6"/>
        <v>68</v>
      </c>
      <c r="N69" s="15"/>
      <c r="O69" s="69"/>
      <c r="P69" s="201"/>
      <c r="Q69" s="69">
        <f t="shared" si="9"/>
        <v>0</v>
      </c>
      <c r="R69" s="70"/>
      <c r="S69" s="71"/>
      <c r="T69" s="105">
        <f t="shared" si="7"/>
        <v>2025.9</v>
      </c>
      <c r="U69" s="17">
        <f t="shared" si="3"/>
        <v>0</v>
      </c>
    </row>
    <row r="70" spans="1:21" x14ac:dyDescent="0.25">
      <c r="A70" s="122"/>
      <c r="B70" s="181">
        <f t="shared" si="4"/>
        <v>28</v>
      </c>
      <c r="C70" s="15"/>
      <c r="D70" s="640"/>
      <c r="E70" s="1026"/>
      <c r="F70" s="640">
        <f t="shared" si="8"/>
        <v>0</v>
      </c>
      <c r="G70" s="642"/>
      <c r="H70" s="204"/>
      <c r="I70" s="943">
        <f t="shared" si="5"/>
        <v>880.80999999999767</v>
      </c>
      <c r="J70" s="17">
        <f t="shared" si="2"/>
        <v>0</v>
      </c>
      <c r="L70" s="122"/>
      <c r="M70" s="181">
        <f t="shared" si="6"/>
        <v>68</v>
      </c>
      <c r="N70" s="15"/>
      <c r="O70" s="69"/>
      <c r="P70" s="201"/>
      <c r="Q70" s="69">
        <f t="shared" si="9"/>
        <v>0</v>
      </c>
      <c r="R70" s="70"/>
      <c r="S70" s="71"/>
      <c r="T70" s="105">
        <f t="shared" si="7"/>
        <v>2025.9</v>
      </c>
      <c r="U70" s="17">
        <f t="shared" si="3"/>
        <v>0</v>
      </c>
    </row>
    <row r="71" spans="1:21" x14ac:dyDescent="0.25">
      <c r="A71" s="122"/>
      <c r="B71" s="181">
        <f t="shared" si="4"/>
        <v>28</v>
      </c>
      <c r="C71" s="15"/>
      <c r="D71" s="69"/>
      <c r="E71" s="201"/>
      <c r="F71" s="69">
        <f t="shared" si="8"/>
        <v>0</v>
      </c>
      <c r="G71" s="70"/>
      <c r="H71" s="71"/>
      <c r="I71" s="105">
        <f t="shared" si="5"/>
        <v>880.80999999999767</v>
      </c>
      <c r="J71" s="17">
        <f t="shared" si="2"/>
        <v>0</v>
      </c>
      <c r="L71" s="122"/>
      <c r="M71" s="181">
        <f t="shared" si="6"/>
        <v>68</v>
      </c>
      <c r="N71" s="15"/>
      <c r="O71" s="69"/>
      <c r="P71" s="201"/>
      <c r="Q71" s="69">
        <f t="shared" si="9"/>
        <v>0</v>
      </c>
      <c r="R71" s="70"/>
      <c r="S71" s="71"/>
      <c r="T71" s="105">
        <f t="shared" si="7"/>
        <v>2025.9</v>
      </c>
      <c r="U71" s="17">
        <f t="shared" si="3"/>
        <v>0</v>
      </c>
    </row>
    <row r="72" spans="1:21" x14ac:dyDescent="0.25">
      <c r="A72" s="122"/>
      <c r="B72" s="181">
        <f t="shared" si="4"/>
        <v>28</v>
      </c>
      <c r="C72" s="15"/>
      <c r="D72" s="69"/>
      <c r="E72" s="201"/>
      <c r="F72" s="69">
        <f t="shared" si="8"/>
        <v>0</v>
      </c>
      <c r="G72" s="70"/>
      <c r="H72" s="71"/>
      <c r="I72" s="105">
        <f t="shared" si="5"/>
        <v>880.80999999999767</v>
      </c>
      <c r="J72" s="17">
        <f t="shared" si="2"/>
        <v>0</v>
      </c>
      <c r="L72" s="122"/>
      <c r="M72" s="181">
        <f t="shared" si="6"/>
        <v>68</v>
      </c>
      <c r="N72" s="15"/>
      <c r="O72" s="69"/>
      <c r="P72" s="201"/>
      <c r="Q72" s="69">
        <f t="shared" si="9"/>
        <v>0</v>
      </c>
      <c r="R72" s="70"/>
      <c r="S72" s="71"/>
      <c r="T72" s="105">
        <f t="shared" si="7"/>
        <v>2025.9</v>
      </c>
      <c r="U72" s="17">
        <f t="shared" si="3"/>
        <v>0</v>
      </c>
    </row>
    <row r="73" spans="1:21" x14ac:dyDescent="0.25">
      <c r="A73" s="122"/>
      <c r="B73" s="181">
        <f t="shared" si="4"/>
        <v>28</v>
      </c>
      <c r="C73" s="15"/>
      <c r="D73" s="69"/>
      <c r="E73" s="201"/>
      <c r="F73" s="69">
        <f t="shared" si="8"/>
        <v>0</v>
      </c>
      <c r="G73" s="70"/>
      <c r="H73" s="71"/>
      <c r="I73" s="105">
        <f t="shared" si="5"/>
        <v>880.80999999999767</v>
      </c>
      <c r="J73" s="17">
        <f t="shared" si="2"/>
        <v>0</v>
      </c>
      <c r="L73" s="122"/>
      <c r="M73" s="181">
        <f t="shared" si="6"/>
        <v>68</v>
      </c>
      <c r="N73" s="15"/>
      <c r="O73" s="69"/>
      <c r="P73" s="201"/>
      <c r="Q73" s="69">
        <f t="shared" si="9"/>
        <v>0</v>
      </c>
      <c r="R73" s="70"/>
      <c r="S73" s="71"/>
      <c r="T73" s="105">
        <f t="shared" si="7"/>
        <v>2025.9</v>
      </c>
      <c r="U73" s="17">
        <f t="shared" si="3"/>
        <v>0</v>
      </c>
    </row>
    <row r="74" spans="1:21" x14ac:dyDescent="0.25">
      <c r="A74" s="122"/>
      <c r="B74" s="181">
        <f t="shared" si="4"/>
        <v>28</v>
      </c>
      <c r="C74" s="15"/>
      <c r="D74" s="69"/>
      <c r="E74" s="201"/>
      <c r="F74" s="69">
        <f t="shared" si="8"/>
        <v>0</v>
      </c>
      <c r="G74" s="70"/>
      <c r="H74" s="71"/>
      <c r="I74" s="105">
        <f t="shared" si="5"/>
        <v>880.80999999999767</v>
      </c>
      <c r="J74" s="17">
        <f t="shared" si="2"/>
        <v>0</v>
      </c>
      <c r="L74" s="122"/>
      <c r="M74" s="181">
        <f t="shared" si="6"/>
        <v>68</v>
      </c>
      <c r="N74" s="15"/>
      <c r="O74" s="69"/>
      <c r="P74" s="201"/>
      <c r="Q74" s="69">
        <f t="shared" si="9"/>
        <v>0</v>
      </c>
      <c r="R74" s="70"/>
      <c r="S74" s="71"/>
      <c r="T74" s="105">
        <f t="shared" si="7"/>
        <v>2025.9</v>
      </c>
      <c r="U74" s="17">
        <f t="shared" si="3"/>
        <v>0</v>
      </c>
    </row>
    <row r="75" spans="1:21" x14ac:dyDescent="0.25">
      <c r="A75" s="122"/>
      <c r="B75" s="181">
        <f t="shared" si="4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5"/>
        <v>880.80999999999767</v>
      </c>
      <c r="J75" s="17">
        <f t="shared" ref="J75:J77" si="10">F75*H75</f>
        <v>0</v>
      </c>
      <c r="L75" s="122"/>
      <c r="M75" s="181">
        <f t="shared" si="6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7"/>
        <v>2025.9</v>
      </c>
      <c r="U75" s="17">
        <f t="shared" ref="U75:U77" si="11">Q75*S75</f>
        <v>0</v>
      </c>
    </row>
    <row r="76" spans="1:21" x14ac:dyDescent="0.25">
      <c r="A76" s="122"/>
      <c r="B76" s="181">
        <f t="shared" ref="B76" si="12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3">I75-F76</f>
        <v>880.80999999999767</v>
      </c>
      <c r="J76" s="17">
        <f t="shared" si="10"/>
        <v>0</v>
      </c>
      <c r="L76" s="122"/>
      <c r="M76" s="181">
        <f t="shared" ref="M76" si="14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15">T75-Q76</f>
        <v>2025.9</v>
      </c>
      <c r="U76" s="17">
        <f t="shared" si="11"/>
        <v>0</v>
      </c>
    </row>
    <row r="77" spans="1:21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3"/>
        <v>880.80999999999767</v>
      </c>
      <c r="J77" s="17">
        <f t="shared" si="10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15"/>
        <v>2025.9</v>
      </c>
      <c r="U77" s="17">
        <f t="shared" si="11"/>
        <v>0</v>
      </c>
    </row>
    <row r="78" spans="1:21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</row>
    <row r="79" spans="1:21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</row>
    <row r="83" spans="3:17" ht="15.75" thickBot="1" x14ac:dyDescent="0.3"/>
    <row r="84" spans="3:17" ht="15.75" thickBot="1" x14ac:dyDescent="0.3">
      <c r="C84" s="1120" t="s">
        <v>11</v>
      </c>
      <c r="D84" s="1121"/>
      <c r="E84" s="57">
        <f>E5+E6-F79+E7+E4</f>
        <v>880.81000000000017</v>
      </c>
      <c r="F84" s="73"/>
      <c r="N84" s="1120" t="s">
        <v>11</v>
      </c>
      <c r="O84" s="1121"/>
      <c r="P84" s="57">
        <f>P5+P6-Q79+P7+P4</f>
        <v>2025.9</v>
      </c>
      <c r="Q84" s="7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2023-01-24T21:30:27Z</dcterms:modified>
</cp:coreProperties>
</file>