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state="hidden" r:id="rId28"/>
    <sheet name="CABEZA DE   LOMO    " sheetId="161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O44" i="163" l="1"/>
  <c r="N44" i="163"/>
  <c r="P45" i="163" s="1"/>
  <c r="Q43" i="163"/>
  <c r="O43" i="163"/>
  <c r="Q42" i="163"/>
  <c r="O42" i="163"/>
  <c r="Q41" i="163"/>
  <c r="O41" i="163"/>
  <c r="Q40" i="163"/>
  <c r="O40" i="163"/>
  <c r="Q39" i="163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8" i="163"/>
  <c r="U9" i="163" s="1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Q44" i="163" s="1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D33" i="176"/>
  <c r="BA1" i="57"/>
  <c r="AP1" i="57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K78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P47" i="163" l="1"/>
  <c r="R5" i="163"/>
  <c r="S5" i="163" s="1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J83" i="57"/>
  <c r="AL6" i="57"/>
  <c r="AM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I84" i="129" l="1"/>
  <c r="AK6" i="129"/>
  <c r="AL6" i="129" s="1"/>
  <c r="AT83" i="57"/>
  <c r="AV6" i="57"/>
  <c r="AW6" i="57" s="1"/>
  <c r="BE83" i="57"/>
  <c r="BG6" i="57"/>
  <c r="BH6" i="57" s="1"/>
  <c r="T106" i="38"/>
  <c r="T107" i="38"/>
  <c r="T108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29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28" i="38"/>
  <c r="I127" i="38"/>
  <c r="I12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E48" i="150" l="1"/>
  <c r="G5" i="150"/>
  <c r="H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5" i="38" l="1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AB5" i="1" l="1"/>
  <c r="I5" i="1" s="1"/>
  <c r="D30" i="176" l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S107" i="38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<sst xmlns="http://schemas.openxmlformats.org/spreadsheetml/2006/main" count="2615" uniqueCount="318">
  <si>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</si>
  <si>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</si>
  <si>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</si>
  <si>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</si>
  <si>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</si>
  <si>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</si>
  <si>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</si>
  <si>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</si>
  <si>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</si>
  <si>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</si>
  <si>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</si>
  <si>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</si>
  <si>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</si>
  <si>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</si>
  <si>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</si>
  <si>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</si>
  <si>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</si>
  <si>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</si>
  <si>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</si>
  <si>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</si>
  <si>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</si>
  <si>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</si>
  <si>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</si>
  <si>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</si>
  <si>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</si>
  <si>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</si>
  <si>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</si>
  <si>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</si>
  <si>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</si>
  <si>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</si>
  <si>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</si>
  <si>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</si>
  <si>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</si>
  <si>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</si>
  <si>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</si>
  <si>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</si>
  <si>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</si>
  <si>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</si>
  <si>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</si>
  <si>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</si>
  <si>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</si>
  <si>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</si>
  <si>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</si>
  <si>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</si>
  <si>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</si>
  <si>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</si>
  <si>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</si>
  <si>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</si>
  <si>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</si>
  <si>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</si>
  <si>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</si>
  <si>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</si>
  <si>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</si>
  <si>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</si>
  <si>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</si>
  <si>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</si>
  <si>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</si>
  <si>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</si>
  <si>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</si>
  <si>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</si>
  <si>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</si>
  <si>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</si>
  <si>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</si>
  <si>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</si>
  <si>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</si>
  <si>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</si>
  <si>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</si>
  <si>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</si>
  <si>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</si>
  <si>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</si>
  <si>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</si>
  <si>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</si>
  <si>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</si>
  <si>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</si>
  <si>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</si>
  <si>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</si>
  <si>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</si>
  <si>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</si>
  <si>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</si>
  <si>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</si>
  <si>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</si>
  <si>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</si>
  <si>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</si>
  <si>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</si>
  <si>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</si>
  <si>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</si>
  <si>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</si>
  <si>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</si>
  <si>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</si>
  <si>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</si>
  <si>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</si>
  <si>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</si>
  <si>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</si>
  <si>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</si>
  <si>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</si>
  <si>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</si>
  <si>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</si>
  <si>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</si>
  <si>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</si>
  <si>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</si>
  <si>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</si>
  <si>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</si>
  <si>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</si>
  <si>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</si>
  <si>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</si>
  <si>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</si>
  <si>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</si>
  <si>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</si>
  <si>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</si>
  <si>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</si>
  <si>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</si>
  <si>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</si>
  <si>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</si>
  <si>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</si>
  <si>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</si>
  <si>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</si>
  <si>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</si>
  <si>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</si>
  <si>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</si>
  <si>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</si>
  <si>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</si>
  <si>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</si>
  <si>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</si>
  <si>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</si>
  <si>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</si>
  <si>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</si>
  <si>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</si>
  <si>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</si>
  <si>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</si>
  <si>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</si>
  <si>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</si>
  <si>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</si>
  <si>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</si>
  <si>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</si>
  <si>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</si>
  <si>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</si>
  <si>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</si>
  <si>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</si>
  <si>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</si>
  <si>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</si>
  <si>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</si>
  <si>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</si>
  <si>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</si>
  <si>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</si>
  <si>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</si>
  <si>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</si>
  <si>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</si>
  <si>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</si>
  <si>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</si>
  <si>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</si>
  <si>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</si>
  <si>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</si>
  <si>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</si>
  <si>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</si>
  <si>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</si>
  <si>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</si>
  <si>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</si>
  <si>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</si>
  <si>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</si>
  <si>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</si>
  <si>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</si>
  <si>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</si>
  <si>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</si>
  <si>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</si>
  <si>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</si>
  <si>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</si>
  <si>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</si>
  <si>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</si>
  <si>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</si>
  <si>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</si>
  <si>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</si>
  <si>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</si>
  <si>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</si>
  <si>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</si>
  <si>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</si>
  <si>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</si>
  <si>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</si>
  <si>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</si>
  <si>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</si>
  <si>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</si>
  <si>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</si>
  <si>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</si>
  <si>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</si>
  <si>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</si>
  <si>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</si>
  <si>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</si>
  <si>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</si>
  <si>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</si>
  <si>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</si>
  <si>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</si>
  <si>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</si>
  <si>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</si>
  <si>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</si>
  <si>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</si>
  <si>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</si>
  <si>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</si>
  <si>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</si>
  <si>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</si>
  <si>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</si>
  <si>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</si>
  <si>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</si>
  <si>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</si>
  <si>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</si>
  <si>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</si>
  <si>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</si>
  <si>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</si>
  <si>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</si>
  <si>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</si>
  <si>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</si>
  <si>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</si>
  <si>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</si>
  <si>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</si>
  <si>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</si>
  <si>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</si>
  <si>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</si>
  <si>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</si>
  <si>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</si>
  <si>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</si>
  <si>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</si>
  <si>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</si>
  <si>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</si>
  <si>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</si>
  <si>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</si>
  <si>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</si>
  <si>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</si>
  <si>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</si>
  <si>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</si>
  <si>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</si>
  <si>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</si>
  <si>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</si>
  <si>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</si>
  <si>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</si>
  <si>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</si>
  <si>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</si>
  <si>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</si>
  <si>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</si>
  <si>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</si>
  <si>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</si>
  <si>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</si>
  <si>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</si>
  <si>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</si>
  <si>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</si>
  <si>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</si>
  <si>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</si>
  <si>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</si>
  <si>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</si>
  <si>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</si>
  <si>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</si>
  <si>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</si>
  <si>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</si>
  <si>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</si>
  <si>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</si>
  <si>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</si>
  <si>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</si>
  <si>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</si>
  <si>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</si>
  <si>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</si>
  <si>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</si>
  <si>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</si>
  <si>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</si>
  <si>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</si>
  <si>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</si>
  <si>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</si>
  <si>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</si>
  <si>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</si>
  <si>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</si>
  <si>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</si>
  <si>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</si>
  <si>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</si>
  <si>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</si>
  <si>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</si>
  <si>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</si>
  <si>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</si>
  <si>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</si>
  <si>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</si>
  <si>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</si>
  <si>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</si>
  <si>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</si>
  <si>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</si>
  <si>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</si>
  <si>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</si>
  <si>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</si>
  <si>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</si>
  <si>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</si>
  <si>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</si>
  <si>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</si>
  <si>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</si>
  <si>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</si>
  <si>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</si>
  <si>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</si>
  <si>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</si>
  <si>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</si>
  <si>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</si>
  <si>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</si>
  <si>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</si>
  <si>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4C08753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</si>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</sst>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left" wrapText="1"/>
    </xf>
    <xf numFmtId="44" fontId="74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3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75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6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7" fillId="2" borderId="0" xfId="0" applyNumberFormat="1" applyFont="1" applyFill="1" applyAlignment="1">
      <alignment horizontal="left"/>
    </xf>
    <xf numFmtId="167" fontId="77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8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2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vertical="center"/>
    </xf>
    <xf numFmtId="167" fontId="74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7" fontId="45" fillId="0" borderId="33" xfId="0" applyNumberFormat="1" applyFont="1" applyFill="1" applyBorder="1" applyAlignment="1">
      <alignment vertical="center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22" fillId="0" borderId="33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9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66FF"/>
      <color rgb="FF9966FF"/>
      <color rgb="FF33CCFF"/>
      <color rgb="FFFF3399"/>
      <color rgb="FF00FF00"/>
      <color rgb="FF0000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4">
                  <c:v>9913</c:v>
                </c:pt>
                <c:pt idx="5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1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577847.09730000002</c:v>
                </c:pt>
                <c:pt idx="4">
                  <c:v>595484.42331999994</c:v>
                </c:pt>
                <c:pt idx="5">
                  <c:v>579559.27520000003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30.598366806284385</c:v>
                </c:pt>
                <c:pt idx="4">
                  <c:v>31.639352572047191</c:v>
                </c:pt>
                <c:pt idx="5">
                  <c:v>31.496345784950257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103" activePane="bottomRight" state="frozen"/>
      <selection pane="topRight" activeCell="B1" sqref="B1"/>
      <selection pane="bottomLeft" activeCell="A3" sqref="A3"/>
      <selection pane="bottomRight" activeCell="F117" sqref="F1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6" customWidth="1"/>
    <col min="13" max="13" width="14.140625" bestFit="1" customWidth="1"/>
    <col min="14" max="14" width="16" style="194" customWidth="1"/>
    <col min="15" max="15" width="16.28515625" style="62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229</v>
      </c>
      <c r="C1" s="380"/>
      <c r="D1" s="102"/>
      <c r="E1" s="781"/>
      <c r="F1" s="54"/>
      <c r="G1" s="739"/>
      <c r="H1" s="54"/>
      <c r="I1" s="382"/>
      <c r="K1" s="1053" t="s">
        <v>26</v>
      </c>
      <c r="L1" s="699"/>
      <c r="M1" s="1055" t="s">
        <v>27</v>
      </c>
      <c r="N1" s="486"/>
      <c r="P1" s="98" t="s">
        <v>38</v>
      </c>
      <c r="Q1" s="1051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2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054"/>
      <c r="L2" s="700" t="s">
        <v>29</v>
      </c>
      <c r="M2" s="1056"/>
      <c r="N2" s="487" t="s">
        <v>29</v>
      </c>
      <c r="O2" s="629" t="s">
        <v>30</v>
      </c>
      <c r="P2" s="99" t="s">
        <v>39</v>
      </c>
      <c r="Q2" s="105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3">
        <f>PIERNA!E3</f>
        <v>0</v>
      </c>
      <c r="F3" s="774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1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7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4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241</v>
      </c>
      <c r="K4" s="612">
        <v>11813</v>
      </c>
      <c r="L4" s="613" t="s">
        <v>255</v>
      </c>
      <c r="M4" s="612">
        <v>30160</v>
      </c>
      <c r="N4" s="614" t="s">
        <v>256</v>
      </c>
      <c r="O4" s="630">
        <v>1966290</v>
      </c>
      <c r="P4" s="615"/>
      <c r="Q4" s="618">
        <f>26925.67*20.85</f>
        <v>561400.21950000001</v>
      </c>
      <c r="R4" s="1031" t="s">
        <v>258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6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4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242</v>
      </c>
      <c r="K5" s="612">
        <v>10963</v>
      </c>
      <c r="L5" s="613" t="s">
        <v>255</v>
      </c>
      <c r="M5" s="612">
        <v>30160</v>
      </c>
      <c r="N5" s="614" t="s">
        <v>256</v>
      </c>
      <c r="O5" s="617">
        <v>1966291</v>
      </c>
      <c r="P5" s="615"/>
      <c r="Q5" s="615">
        <f>27053.13*20.86</f>
        <v>564328.29180000001</v>
      </c>
      <c r="R5" s="616" t="s">
        <v>248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30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4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243</v>
      </c>
      <c r="K6" s="612"/>
      <c r="L6" s="613"/>
      <c r="M6" s="612"/>
      <c r="N6" s="614"/>
      <c r="O6" s="617">
        <v>199</v>
      </c>
      <c r="P6" s="615"/>
      <c r="Q6" s="615"/>
      <c r="R6" s="888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4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244</v>
      </c>
      <c r="K7" s="618"/>
      <c r="L7" s="613"/>
      <c r="M7" s="612"/>
      <c r="N7" s="614"/>
      <c r="O7" s="617">
        <v>19680478</v>
      </c>
      <c r="P7" s="619"/>
      <c r="Q7" s="615">
        <f>28194.54*20.495</f>
        <v>577847.09730000002</v>
      </c>
      <c r="R7" s="616" t="s">
        <v>249</v>
      </c>
      <c r="S7" s="66">
        <f t="shared" si="0"/>
        <v>577847.09730000002</v>
      </c>
      <c r="T7" s="66">
        <f>S7/H7</f>
        <v>30.598366806284385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4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2">
        <v>9913</v>
      </c>
      <c r="L8" s="613" t="s">
        <v>256</v>
      </c>
      <c r="M8" s="612">
        <v>30160</v>
      </c>
      <c r="N8" s="614" t="s">
        <v>257</v>
      </c>
      <c r="O8" s="630">
        <v>649576</v>
      </c>
      <c r="P8" s="591"/>
      <c r="Q8" s="615">
        <f>27276.86*20.362</f>
        <v>555411.42331999994</v>
      </c>
      <c r="R8" s="616" t="s">
        <v>246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6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4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2">
        <v>10963</v>
      </c>
      <c r="L9" s="613" t="s">
        <v>257</v>
      </c>
      <c r="M9" s="612"/>
      <c r="N9" s="614"/>
      <c r="O9" s="617">
        <v>652232</v>
      </c>
      <c r="P9" s="564"/>
      <c r="Q9" s="615">
        <f>27763.49*20.48</f>
        <v>568596.27520000003</v>
      </c>
      <c r="R9" s="616" t="s">
        <v>247</v>
      </c>
      <c r="S9" s="66">
        <f>Q9+M9+K9</f>
        <v>579559.27520000003</v>
      </c>
      <c r="T9" s="66">
        <f t="shared" si="4"/>
        <v>31.496345784950257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4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296</v>
      </c>
      <c r="K10" s="612"/>
      <c r="L10" s="613"/>
      <c r="M10" s="612"/>
      <c r="N10" s="614"/>
      <c r="O10" s="617"/>
      <c r="P10" s="615"/>
      <c r="Q10" s="615"/>
      <c r="R10" s="616"/>
      <c r="S10" s="66">
        <f>Q10+M10+K10+P10</f>
        <v>0</v>
      </c>
      <c r="T10" s="66">
        <f>S10/H10+0.1</f>
        <v>0.1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4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297</v>
      </c>
      <c r="K11" s="612"/>
      <c r="L11" s="613"/>
      <c r="M11" s="612"/>
      <c r="N11" s="614"/>
      <c r="O11" s="631"/>
      <c r="P11" s="757"/>
      <c r="Q11" s="615"/>
      <c r="R11" s="616"/>
      <c r="S11" s="66">
        <f t="shared" si="0"/>
        <v>0</v>
      </c>
      <c r="T11" s="66">
        <f>S11/H11+0.1</f>
        <v>0.1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4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302</v>
      </c>
      <c r="K12" s="612"/>
      <c r="L12" s="613"/>
      <c r="M12" s="612"/>
      <c r="N12" s="614"/>
      <c r="O12" s="631"/>
      <c r="P12" s="564"/>
      <c r="Q12" s="615"/>
      <c r="R12" s="616"/>
      <c r="S12" s="66">
        <f>Q12+M12+K12</f>
        <v>0</v>
      </c>
      <c r="T12" s="66">
        <f>S12/H12</f>
        <v>0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4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20">
        <v>90973</v>
      </c>
      <c r="K13" s="612"/>
      <c r="L13" s="613"/>
      <c r="M13" s="612"/>
      <c r="N13" s="614"/>
      <c r="O13" s="631"/>
      <c r="P13" s="621"/>
      <c r="Q13" s="618"/>
      <c r="R13" s="616"/>
      <c r="S13" s="66">
        <f t="shared" si="0"/>
        <v>0</v>
      </c>
      <c r="T13" s="66">
        <f>S13/H13</f>
        <v>0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4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4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2"/>
      <c r="L14" s="613"/>
      <c r="M14" s="612"/>
      <c r="N14" s="614"/>
      <c r="O14" s="617"/>
      <c r="P14" s="564"/>
      <c r="Q14" s="618"/>
      <c r="R14" s="622"/>
      <c r="S14" s="66">
        <f>Q14+M14+K14</f>
        <v>0</v>
      </c>
      <c r="T14" s="66">
        <f>S14/H14</f>
        <v>0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20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4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20">
        <v>63694</v>
      </c>
      <c r="K15" s="612"/>
      <c r="L15" s="613"/>
      <c r="M15" s="612"/>
      <c r="N15" s="623"/>
      <c r="O15" s="630"/>
      <c r="P15" s="564"/>
      <c r="Q15" s="618"/>
      <c r="R15" s="624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4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1004" t="s">
        <v>307</v>
      </c>
      <c r="K16" s="612"/>
      <c r="L16" s="613"/>
      <c r="M16" s="612"/>
      <c r="N16" s="623"/>
      <c r="O16" s="631"/>
      <c r="P16" s="621"/>
      <c r="Q16" s="615"/>
      <c r="R16" s="616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6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4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308</v>
      </c>
      <c r="K17" s="612"/>
      <c r="L17" s="613"/>
      <c r="M17" s="612"/>
      <c r="N17" s="623"/>
      <c r="O17" s="617"/>
      <c r="P17" s="621"/>
      <c r="Q17" s="615"/>
      <c r="R17" s="622"/>
      <c r="S17" s="66">
        <f t="shared" si="0"/>
        <v>0</v>
      </c>
      <c r="T17" s="66">
        <f t="shared" si="4"/>
        <v>0.1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4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8"/>
      <c r="L18" s="702"/>
      <c r="M18" s="612"/>
      <c r="N18" s="614"/>
      <c r="O18" s="632">
        <v>232</v>
      </c>
      <c r="P18" s="615"/>
      <c r="Q18" s="615"/>
      <c r="R18" s="616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6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4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311</v>
      </c>
      <c r="K19" s="612"/>
      <c r="L19" s="613"/>
      <c r="M19" s="612"/>
      <c r="N19" s="614"/>
      <c r="O19" s="617"/>
      <c r="P19" s="564"/>
      <c r="Q19" s="615"/>
      <c r="R19" s="625"/>
      <c r="S19" s="66">
        <f>Q19+M19+K19</f>
        <v>0</v>
      </c>
      <c r="T19" s="66">
        <f>S19/H19+0.1</f>
        <v>0.1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4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314</v>
      </c>
      <c r="K20" s="612"/>
      <c r="L20" s="613"/>
      <c r="M20" s="612"/>
      <c r="N20" s="614"/>
      <c r="O20" s="617"/>
      <c r="P20" s="615"/>
      <c r="Q20" s="615"/>
      <c r="R20" s="625"/>
      <c r="S20" s="66">
        <f t="shared" si="0"/>
        <v>0</v>
      </c>
      <c r="T20" s="66">
        <f>S20/H20+0.1</f>
        <v>0.1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4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315</v>
      </c>
      <c r="K21" s="612"/>
      <c r="L21" s="613"/>
      <c r="M21" s="612"/>
      <c r="N21" s="614"/>
      <c r="O21" s="617"/>
      <c r="P21" s="615"/>
      <c r="Q21" s="615"/>
      <c r="R21" s="625"/>
      <c r="S21" s="66">
        <f t="shared" si="0"/>
        <v>0</v>
      </c>
      <c r="T21" s="66">
        <f>S21/H21</f>
        <v>0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7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2"/>
      <c r="L22" s="613"/>
      <c r="M22" s="612"/>
      <c r="N22" s="614"/>
      <c r="O22" s="631"/>
      <c r="P22" s="591"/>
      <c r="Q22" s="615"/>
      <c r="R22" s="625"/>
      <c r="S22" s="66">
        <f t="shared" si="0"/>
        <v>0</v>
      </c>
      <c r="T22" s="66">
        <f t="shared" si="4"/>
        <v>0.1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7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2"/>
      <c r="L23" s="613"/>
      <c r="M23" s="612"/>
      <c r="N23" s="614"/>
      <c r="O23" s="632"/>
      <c r="P23" s="615"/>
      <c r="Q23" s="615"/>
      <c r="R23" s="625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2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7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2"/>
      <c r="L24" s="613"/>
      <c r="M24" s="612"/>
      <c r="N24" s="614"/>
      <c r="O24" s="617"/>
      <c r="P24" s="615"/>
      <c r="Q24" s="615"/>
      <c r="R24" s="625"/>
      <c r="S24" s="66">
        <f t="shared" si="0"/>
        <v>0</v>
      </c>
      <c r="T24" s="66">
        <f t="shared" si="4"/>
        <v>0.1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022">
        <f>PIERNA!HM5</f>
        <v>0</v>
      </c>
      <c r="C25" s="282">
        <f>PIERNA!HN5</f>
        <v>0</v>
      </c>
      <c r="D25" s="590">
        <f>PIERNA!HO5</f>
        <v>0</v>
      </c>
      <c r="E25" s="264">
        <f>PIERNA!E25</f>
        <v>0</v>
      </c>
      <c r="F25" s="777">
        <f>PIERNA!HQ5</f>
        <v>0</v>
      </c>
      <c r="G25" s="274">
        <f>PIERNA!HR5</f>
        <v>0</v>
      </c>
      <c r="H25" s="574">
        <f>PIERNA!HS5</f>
        <v>0</v>
      </c>
      <c r="I25" s="292">
        <f>PIERNA!I25</f>
        <v>0</v>
      </c>
      <c r="J25" s="564"/>
      <c r="K25" s="612"/>
      <c r="L25" s="613"/>
      <c r="M25" s="612"/>
      <c r="N25" s="625"/>
      <c r="O25" s="617"/>
      <c r="P25" s="591"/>
      <c r="Q25" s="615"/>
      <c r="R25" s="597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023">
        <f>PIERNA!HW5</f>
        <v>0</v>
      </c>
      <c r="C26" s="258">
        <f>PIERNA!HX5</f>
        <v>0</v>
      </c>
      <c r="D26" s="590">
        <f>PIERNA!HY5</f>
        <v>0</v>
      </c>
      <c r="E26" s="264">
        <f>PIERNA!HZ5</f>
        <v>0</v>
      </c>
      <c r="F26" s="777">
        <f>PIERNA!IA5</f>
        <v>0</v>
      </c>
      <c r="G26" s="271">
        <f>PIERNA!IB5</f>
        <v>0</v>
      </c>
      <c r="H26" s="574">
        <f>PIERNA!IC5</f>
        <v>0</v>
      </c>
      <c r="I26" s="292">
        <f>PIERNA!I26</f>
        <v>0</v>
      </c>
      <c r="J26" s="564"/>
      <c r="K26" s="1005"/>
      <c r="L26" s="613"/>
      <c r="M26" s="612"/>
      <c r="N26" s="625"/>
      <c r="O26" s="617"/>
      <c r="P26" s="615"/>
      <c r="Q26" s="615"/>
      <c r="R26" s="625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>
        <f>PIERNA!IG5</f>
        <v>0</v>
      </c>
      <c r="C27" s="258">
        <f>PIERNA!IH5</f>
        <v>0</v>
      </c>
      <c r="D27" s="590">
        <f>PIERNA!II5</f>
        <v>0</v>
      </c>
      <c r="E27" s="264">
        <f>PIERNA!IJ5</f>
        <v>0</v>
      </c>
      <c r="F27" s="777">
        <f>PIERNA!IK5</f>
        <v>0</v>
      </c>
      <c r="G27" s="271">
        <f>PIERNA!IL5</f>
        <v>0</v>
      </c>
      <c r="H27" s="574">
        <f>PIERNA!IM5</f>
        <v>0</v>
      </c>
      <c r="I27" s="292">
        <f>PIERNA!I27</f>
        <v>0</v>
      </c>
      <c r="J27" s="564"/>
      <c r="K27" s="612"/>
      <c r="L27" s="613"/>
      <c r="M27" s="612"/>
      <c r="N27" s="625"/>
      <c r="O27" s="617"/>
      <c r="P27" s="615"/>
      <c r="Q27" s="615"/>
      <c r="R27" s="625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>
        <f>PIERNA!IQ5</f>
        <v>0</v>
      </c>
      <c r="C28" s="258">
        <f>PIERNA!IR5</f>
        <v>0</v>
      </c>
      <c r="D28" s="590">
        <f>PIERNA!IS5</f>
        <v>0</v>
      </c>
      <c r="E28" s="264">
        <f>PIERNA!IT5</f>
        <v>0</v>
      </c>
      <c r="F28" s="777">
        <f>PIERNA!IU5</f>
        <v>0</v>
      </c>
      <c r="G28" s="271">
        <f>PIERNA!IV5</f>
        <v>0</v>
      </c>
      <c r="H28" s="574">
        <f>PIERNA!IW5</f>
        <v>0</v>
      </c>
      <c r="I28" s="292">
        <f>PIERNA!I28</f>
        <v>0</v>
      </c>
      <c r="J28" s="564"/>
      <c r="K28" s="612"/>
      <c r="L28" s="613"/>
      <c r="M28" s="612"/>
      <c r="N28" s="625"/>
      <c r="O28" s="617"/>
      <c r="P28" s="615"/>
      <c r="Q28" s="615"/>
      <c r="R28" s="597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7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8"/>
      <c r="L29" s="613"/>
      <c r="M29" s="612"/>
      <c r="N29" s="625"/>
      <c r="O29" s="632"/>
      <c r="P29" s="615"/>
      <c r="Q29" s="615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8">
        <f>PIERNA!JO5</f>
        <v>0</v>
      </c>
      <c r="G30" s="899">
        <f>PIERNA!JP5</f>
        <v>0</v>
      </c>
      <c r="H30" s="677">
        <f>PIERNA!JQ5</f>
        <v>0</v>
      </c>
      <c r="I30" s="292">
        <f>PIERNA!I30</f>
        <v>0</v>
      </c>
      <c r="J30" s="564"/>
      <c r="K30" s="612"/>
      <c r="L30" s="613"/>
      <c r="M30" s="612"/>
      <c r="N30" s="625"/>
      <c r="O30" s="632"/>
      <c r="P30" s="615"/>
      <c r="Q30" s="615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4">
        <f>PIERNA!JV5</f>
        <v>0</v>
      </c>
      <c r="D31" s="590">
        <f>PIERNA!JW5</f>
        <v>0</v>
      </c>
      <c r="E31" s="484">
        <f>PIERNA!JX5</f>
        <v>0</v>
      </c>
      <c r="F31" s="898">
        <f>PIERNA!JY5</f>
        <v>0</v>
      </c>
      <c r="G31" s="899">
        <f>PIERNA!JZ5</f>
        <v>0</v>
      </c>
      <c r="H31" s="677">
        <f>PIERNA!KA5</f>
        <v>0</v>
      </c>
      <c r="I31" s="292">
        <f>PIERNA!I31</f>
        <v>0</v>
      </c>
      <c r="J31" s="564"/>
      <c r="K31" s="612"/>
      <c r="L31" s="613"/>
      <c r="M31" s="612"/>
      <c r="N31" s="625"/>
      <c r="O31" s="632"/>
      <c r="P31" s="615"/>
      <c r="Q31" s="615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8">
        <f>PIERNA!KI5</f>
        <v>0</v>
      </c>
      <c r="G32" s="899">
        <f>PIERNA!KJ5</f>
        <v>0</v>
      </c>
      <c r="H32" s="677">
        <f>PIERNA!KK5</f>
        <v>0</v>
      </c>
      <c r="I32" s="292">
        <f>PIERNA!I32</f>
        <v>0</v>
      </c>
      <c r="J32" s="564"/>
      <c r="K32" s="612"/>
      <c r="L32" s="613"/>
      <c r="M32" s="612"/>
      <c r="N32" s="625"/>
      <c r="O32" s="632"/>
      <c r="P32" s="615"/>
      <c r="Q32" s="615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9">
        <f>PIERNA!KS5</f>
        <v>0</v>
      </c>
      <c r="G33" s="860">
        <f>PIERNA!KT5</f>
        <v>0</v>
      </c>
      <c r="H33" s="677">
        <f>PIERNA!KU5</f>
        <v>0</v>
      </c>
      <c r="I33" s="292">
        <f>PIERNA!I33</f>
        <v>0</v>
      </c>
      <c r="J33" s="564"/>
      <c r="K33" s="618"/>
      <c r="L33" s="613"/>
      <c r="M33" s="612"/>
      <c r="N33" s="625"/>
      <c r="O33" s="632"/>
      <c r="P33" s="679"/>
      <c r="Q33" s="615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9">
        <f>PIERNA!F34</f>
        <v>0</v>
      </c>
      <c r="G34" s="860">
        <f>PIERNA!G34</f>
        <v>0</v>
      </c>
      <c r="H34" s="677">
        <f>PIERNA!H34</f>
        <v>0</v>
      </c>
      <c r="I34" s="292">
        <f>PIERNA!I34</f>
        <v>0</v>
      </c>
      <c r="J34" s="564"/>
      <c r="K34" s="612"/>
      <c r="L34" s="613"/>
      <c r="M34" s="612"/>
      <c r="N34" s="625"/>
      <c r="O34" s="678"/>
      <c r="P34" s="615"/>
      <c r="Q34" s="681"/>
      <c r="R34" s="682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9">
        <f>PIERNA!F35</f>
        <v>0</v>
      </c>
      <c r="G35" s="861">
        <f>PIERNA!G35</f>
        <v>0</v>
      </c>
      <c r="H35" s="677">
        <f>PIERNA!H35</f>
        <v>0</v>
      </c>
      <c r="I35" s="292">
        <f>PIERNA!I35</f>
        <v>0</v>
      </c>
      <c r="J35" s="564"/>
      <c r="K35" s="612"/>
      <c r="L35" s="613"/>
      <c r="M35" s="612"/>
      <c r="N35" s="625"/>
      <c r="O35" s="678"/>
      <c r="P35" s="679"/>
      <c r="Q35" s="612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4">
        <f>PIERNA!E36</f>
        <v>0</v>
      </c>
      <c r="F36" s="778">
        <f>PIERNA!F36</f>
        <v>0</v>
      </c>
      <c r="G36" s="672">
        <f>PIERNA!G36</f>
        <v>0</v>
      </c>
      <c r="H36" s="671">
        <f>PIERNA!H36</f>
        <v>0</v>
      </c>
      <c r="I36" s="292">
        <f>PIERNA!I36</f>
        <v>0</v>
      </c>
      <c r="J36" s="564"/>
      <c r="K36" s="612"/>
      <c r="L36" s="613"/>
      <c r="M36" s="612"/>
      <c r="N36" s="614"/>
      <c r="O36" s="678"/>
      <c r="P36" s="679"/>
      <c r="Q36" s="612"/>
      <c r="R36" s="680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4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2"/>
      <c r="L37" s="613"/>
      <c r="M37" s="612"/>
      <c r="N37" s="625"/>
      <c r="O37" s="617"/>
      <c r="P37" s="615"/>
      <c r="Q37" s="615"/>
      <c r="R37" s="62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2"/>
      <c r="L38" s="613"/>
      <c r="M38" s="612"/>
      <c r="N38" s="625"/>
      <c r="O38" s="617"/>
      <c r="P38" s="615"/>
      <c r="Q38" s="615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8"/>
      <c r="L39" s="613"/>
      <c r="M39" s="612"/>
      <c r="N39" s="660"/>
      <c r="O39" s="632"/>
      <c r="P39" s="661"/>
      <c r="Q39" s="615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8"/>
      <c r="L40" s="613"/>
      <c r="M40" s="612"/>
      <c r="N40" s="660"/>
      <c r="O40" s="632"/>
      <c r="P40" s="661"/>
      <c r="Q40" s="615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9"/>
      <c r="L41" s="613"/>
      <c r="M41" s="612"/>
      <c r="N41" s="660"/>
      <c r="O41" s="632"/>
      <c r="P41" s="661"/>
      <c r="Q41" s="833"/>
      <c r="R41" s="834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5">
        <f>PIERNA!C42</f>
        <v>0</v>
      </c>
      <c r="D42" s="188">
        <f>PIERNA!D42</f>
        <v>0</v>
      </c>
      <c r="E42" s="140">
        <f>PIERNA!E42</f>
        <v>0</v>
      </c>
      <c r="F42" s="774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8"/>
      <c r="L42" s="613"/>
      <c r="M42" s="612"/>
      <c r="N42" s="660"/>
      <c r="O42" s="632"/>
      <c r="P42" s="661"/>
      <c r="Q42" s="615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4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8"/>
      <c r="L43" s="613"/>
      <c r="M43" s="612"/>
      <c r="N43" s="660"/>
      <c r="O43" s="632"/>
      <c r="P43" s="661"/>
      <c r="Q43" s="615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4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2"/>
      <c r="L44" s="613"/>
      <c r="M44" s="612"/>
      <c r="N44" s="614"/>
      <c r="O44" s="617"/>
      <c r="P44" s="615"/>
      <c r="Q44" s="612"/>
      <c r="R44" s="680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4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2"/>
      <c r="L45" s="613"/>
      <c r="M45" s="612"/>
      <c r="N45" s="614"/>
      <c r="O45" s="617"/>
      <c r="P45" s="615"/>
      <c r="Q45" s="612"/>
      <c r="R45" s="680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4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3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4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4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4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3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4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3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4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3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4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3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4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3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4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3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4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3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9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3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4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3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4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3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4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3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4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3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4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3"/>
      <c r="M60" s="540"/>
      <c r="N60" s="308"/>
      <c r="O60" s="633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4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3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4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3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4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3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4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3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4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3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4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5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4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5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4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5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4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5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4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4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4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4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4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4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4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4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4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4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4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4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4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4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4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4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4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4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4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4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4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4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4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4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4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4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4"/>
      <c r="G96" s="173"/>
      <c r="H96" s="573"/>
      <c r="I96" s="107"/>
      <c r="J96" s="526"/>
      <c r="K96" s="304"/>
      <c r="L96" s="312"/>
      <c r="M96" s="282"/>
      <c r="N96" s="550"/>
      <c r="O96" s="633"/>
      <c r="P96" s="787"/>
      <c r="Q96" s="758"/>
      <c r="R96" s="759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4"/>
      <c r="G97" s="173"/>
      <c r="H97" s="573"/>
      <c r="I97" s="107"/>
      <c r="J97" s="760"/>
      <c r="K97" s="612"/>
      <c r="L97" s="613"/>
      <c r="M97" s="612"/>
      <c r="N97" s="862"/>
      <c r="O97" s="809"/>
      <c r="P97" s="615"/>
      <c r="Q97" s="612"/>
      <c r="R97" s="680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51" t="s">
        <v>250</v>
      </c>
      <c r="C98" s="851"/>
      <c r="D98" s="851"/>
      <c r="E98" s="886"/>
      <c r="F98" s="851"/>
      <c r="G98" s="851"/>
      <c r="H98" s="851"/>
      <c r="I98" s="817">
        <f t="shared" ref="I98:I106" si="17">H98-F98</f>
        <v>0</v>
      </c>
      <c r="J98" s="760"/>
      <c r="K98" s="609"/>
      <c r="L98" s="640"/>
      <c r="M98" s="609"/>
      <c r="N98" s="609"/>
      <c r="O98" s="809"/>
      <c r="P98" s="895"/>
      <c r="Q98" s="609"/>
      <c r="R98" s="788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51" t="s">
        <v>250</v>
      </c>
      <c r="C99" s="851"/>
      <c r="D99" s="851"/>
      <c r="E99" s="886"/>
      <c r="F99" s="851"/>
      <c r="G99" s="851"/>
      <c r="H99" s="851"/>
      <c r="I99" s="817">
        <f t="shared" si="17"/>
        <v>0</v>
      </c>
      <c r="J99" s="760"/>
      <c r="K99" s="609"/>
      <c r="L99" s="640"/>
      <c r="M99" s="609"/>
      <c r="N99" s="609"/>
      <c r="O99" s="809"/>
      <c r="P99" s="896"/>
      <c r="Q99" s="609"/>
      <c r="R99" s="788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3" t="s">
        <v>250</v>
      </c>
      <c r="C100" s="851"/>
      <c r="D100" s="851"/>
      <c r="E100" s="886"/>
      <c r="F100" s="851"/>
      <c r="G100" s="851"/>
      <c r="H100" s="851"/>
      <c r="I100" s="817">
        <f t="shared" si="17"/>
        <v>0</v>
      </c>
      <c r="J100" s="760"/>
      <c r="K100" s="609"/>
      <c r="L100" s="640"/>
      <c r="M100" s="609"/>
      <c r="N100" s="609"/>
      <c r="O100" s="916"/>
      <c r="P100" s="896"/>
      <c r="Q100" s="609"/>
      <c r="R100" s="788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3" t="s">
        <v>250</v>
      </c>
      <c r="C101" s="579"/>
      <c r="D101" s="579"/>
      <c r="E101" s="915"/>
      <c r="F101" s="1006"/>
      <c r="G101" s="887"/>
      <c r="H101" s="887"/>
      <c r="I101" s="817">
        <f>H101-F101</f>
        <v>0</v>
      </c>
      <c r="J101" s="760"/>
      <c r="K101" s="609"/>
      <c r="L101" s="640"/>
      <c r="M101" s="609"/>
      <c r="N101" s="609"/>
      <c r="O101" s="916"/>
      <c r="P101" s="896"/>
      <c r="Q101" s="609"/>
      <c r="R101" s="788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851" t="s">
        <v>67</v>
      </c>
      <c r="C102" s="579" t="s">
        <v>293</v>
      </c>
      <c r="D102" s="579"/>
      <c r="E102" s="915">
        <v>44508</v>
      </c>
      <c r="F102" s="579">
        <v>1500.65</v>
      </c>
      <c r="G102" s="851">
        <v>55</v>
      </c>
      <c r="H102" s="851">
        <v>1500.65</v>
      </c>
      <c r="I102" s="817">
        <f t="shared" si="17"/>
        <v>0</v>
      </c>
      <c r="J102" s="760"/>
      <c r="K102" s="609"/>
      <c r="L102" s="640"/>
      <c r="M102" s="609"/>
      <c r="N102" s="609"/>
      <c r="O102" s="916"/>
      <c r="P102" s="896"/>
      <c r="Q102" s="609"/>
      <c r="R102" s="788"/>
      <c r="S102" s="66">
        <f t="shared" si="14"/>
        <v>0</v>
      </c>
      <c r="T102" s="192">
        <f t="shared" si="16"/>
        <v>0</v>
      </c>
    </row>
    <row r="103" spans="1:20" s="163" customFormat="1" ht="18.75" x14ac:dyDescent="0.25">
      <c r="A103" s="101">
        <v>66</v>
      </c>
      <c r="B103" s="851" t="s">
        <v>67</v>
      </c>
      <c r="C103" s="579" t="s">
        <v>274</v>
      </c>
      <c r="D103" s="579"/>
      <c r="E103" s="915">
        <v>44510</v>
      </c>
      <c r="F103" s="1006">
        <v>953</v>
      </c>
      <c r="G103" s="851">
        <v>35</v>
      </c>
      <c r="H103" s="887">
        <v>953</v>
      </c>
      <c r="I103" s="817">
        <f t="shared" si="17"/>
        <v>0</v>
      </c>
      <c r="J103" s="760"/>
      <c r="K103" s="609"/>
      <c r="L103" s="826"/>
      <c r="M103" s="609"/>
      <c r="N103" s="1017"/>
      <c r="O103" s="897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57" t="s">
        <v>251</v>
      </c>
      <c r="C104" s="579" t="s">
        <v>252</v>
      </c>
      <c r="D104" s="579"/>
      <c r="E104" s="915">
        <v>44511</v>
      </c>
      <c r="F104" s="1006">
        <v>25.02</v>
      </c>
      <c r="G104" s="851">
        <v>40</v>
      </c>
      <c r="H104" s="887">
        <v>25.02</v>
      </c>
      <c r="I104" s="1014">
        <f t="shared" si="17"/>
        <v>0</v>
      </c>
      <c r="J104" s="760"/>
      <c r="K104" s="609"/>
      <c r="L104" s="640"/>
      <c r="M104" s="609"/>
      <c r="N104" s="609"/>
      <c r="O104" s="837"/>
      <c r="P104" s="609"/>
      <c r="Q104" s="609">
        <v>1000.64</v>
      </c>
      <c r="R104" s="1059" t="s">
        <v>254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058"/>
      <c r="C105" s="579" t="s">
        <v>253</v>
      </c>
      <c r="D105" s="579"/>
      <c r="E105" s="915">
        <v>44511</v>
      </c>
      <c r="F105" s="1006">
        <v>25.76</v>
      </c>
      <c r="G105" s="851">
        <v>64</v>
      </c>
      <c r="H105" s="887">
        <v>25.76</v>
      </c>
      <c r="I105" s="292">
        <f t="shared" si="17"/>
        <v>0</v>
      </c>
      <c r="J105" s="760"/>
      <c r="K105" s="609"/>
      <c r="L105" s="640"/>
      <c r="M105" s="609"/>
      <c r="N105" s="609"/>
      <c r="O105" s="837"/>
      <c r="P105" s="895"/>
      <c r="Q105" s="609">
        <v>1648.83</v>
      </c>
      <c r="R105" s="1060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12" t="s">
        <v>68</v>
      </c>
      <c r="C106" s="954" t="s">
        <v>294</v>
      </c>
      <c r="D106" s="579"/>
      <c r="E106" s="915">
        <v>44511</v>
      </c>
      <c r="F106" s="1006">
        <v>17842.46</v>
      </c>
      <c r="G106" s="851">
        <v>22</v>
      </c>
      <c r="H106" s="887">
        <v>17725</v>
      </c>
      <c r="I106" s="292">
        <f t="shared" si="17"/>
        <v>-117.45999999999913</v>
      </c>
      <c r="J106" s="760"/>
      <c r="K106" s="609"/>
      <c r="L106" s="640"/>
      <c r="M106" s="609"/>
      <c r="N106" s="609"/>
      <c r="O106" s="837" t="s">
        <v>295</v>
      </c>
      <c r="P106" s="895"/>
      <c r="Q106" s="609"/>
      <c r="R106" s="608"/>
      <c r="S106" s="66"/>
      <c r="T106" s="192">
        <f t="shared" si="18"/>
        <v>0</v>
      </c>
    </row>
    <row r="107" spans="1:20" s="163" customFormat="1" ht="25.5" customHeight="1" x14ac:dyDescent="0.25">
      <c r="A107" s="101">
        <v>70</v>
      </c>
      <c r="B107" s="1063" t="s">
        <v>298</v>
      </c>
      <c r="C107" s="579" t="s">
        <v>102</v>
      </c>
      <c r="D107" s="579"/>
      <c r="E107" s="915">
        <v>44513</v>
      </c>
      <c r="F107" s="1006">
        <v>113.15</v>
      </c>
      <c r="G107" s="851">
        <v>9.5</v>
      </c>
      <c r="H107" s="887">
        <v>113.15</v>
      </c>
      <c r="I107" s="292">
        <f t="shared" ref="I107:I109" si="19">H107-F107</f>
        <v>0</v>
      </c>
      <c r="J107" s="760"/>
      <c r="K107" s="609"/>
      <c r="L107" s="640"/>
      <c r="M107" s="609"/>
      <c r="N107" s="609"/>
      <c r="O107" s="1061" t="s">
        <v>299</v>
      </c>
      <c r="P107" s="609"/>
      <c r="Q107" s="609"/>
      <c r="R107" s="608"/>
      <c r="S107" s="926">
        <f t="shared" si="14"/>
        <v>0</v>
      </c>
      <c r="T107" s="192">
        <f t="shared" si="18"/>
        <v>0</v>
      </c>
    </row>
    <row r="108" spans="1:20" s="163" customFormat="1" ht="18.75" x14ac:dyDescent="0.3">
      <c r="A108" s="101">
        <v>71</v>
      </c>
      <c r="B108" s="1064"/>
      <c r="C108" s="579" t="s">
        <v>103</v>
      </c>
      <c r="D108" s="579"/>
      <c r="E108" s="915">
        <v>44513</v>
      </c>
      <c r="F108" s="1006">
        <v>1198.22</v>
      </c>
      <c r="G108" s="851">
        <v>94</v>
      </c>
      <c r="H108" s="887">
        <v>1198.22</v>
      </c>
      <c r="I108" s="476">
        <f t="shared" si="19"/>
        <v>0</v>
      </c>
      <c r="J108" s="761"/>
      <c r="K108" s="609"/>
      <c r="L108" s="640"/>
      <c r="M108" s="609"/>
      <c r="N108" s="609"/>
      <c r="O108" s="1062"/>
      <c r="P108" s="836"/>
      <c r="Q108" s="609"/>
      <c r="R108" s="608"/>
      <c r="S108" s="926">
        <f t="shared" si="14"/>
        <v>0</v>
      </c>
      <c r="T108" s="192">
        <f t="shared" si="18"/>
        <v>0</v>
      </c>
    </row>
    <row r="109" spans="1:20" s="163" customFormat="1" ht="18.75" x14ac:dyDescent="0.3">
      <c r="A109" s="101">
        <v>72</v>
      </c>
      <c r="B109" s="903" t="s">
        <v>300</v>
      </c>
      <c r="C109" s="579" t="s">
        <v>269</v>
      </c>
      <c r="D109" s="579"/>
      <c r="E109" s="915">
        <v>44515</v>
      </c>
      <c r="F109" s="1006">
        <v>18217</v>
      </c>
      <c r="G109" s="851">
        <v>590</v>
      </c>
      <c r="H109" s="887">
        <v>18217</v>
      </c>
      <c r="I109" s="476">
        <f t="shared" si="19"/>
        <v>0</v>
      </c>
      <c r="J109" s="761"/>
      <c r="K109" s="609"/>
      <c r="L109" s="640"/>
      <c r="M109" s="609"/>
      <c r="N109" s="609"/>
      <c r="O109" s="837"/>
      <c r="P109" s="836"/>
      <c r="Q109" s="609"/>
      <c r="R109" s="608"/>
      <c r="S109" s="926"/>
      <c r="T109" s="192">
        <f t="shared" si="18"/>
        <v>0</v>
      </c>
    </row>
    <row r="110" spans="1:20" s="163" customFormat="1" ht="19.5" thickBot="1" x14ac:dyDescent="0.3">
      <c r="A110" s="101">
        <v>73</v>
      </c>
      <c r="B110" s="579" t="s">
        <v>298</v>
      </c>
      <c r="C110" s="579" t="s">
        <v>102</v>
      </c>
      <c r="D110" s="579"/>
      <c r="E110" s="1042">
        <v>44515</v>
      </c>
      <c r="F110" s="1006">
        <v>674.48</v>
      </c>
      <c r="G110" s="851">
        <v>59</v>
      </c>
      <c r="H110" s="887">
        <v>674.48</v>
      </c>
      <c r="I110" s="107">
        <f t="shared" ref="I110:I180" si="20">H110-F110</f>
        <v>0</v>
      </c>
      <c r="J110" s="760"/>
      <c r="K110" s="609"/>
      <c r="L110" s="640"/>
      <c r="M110" s="609"/>
      <c r="N110" s="609"/>
      <c r="O110" s="1049" t="s">
        <v>301</v>
      </c>
      <c r="P110" s="836"/>
      <c r="Q110" s="609"/>
      <c r="R110" s="608"/>
      <c r="S110" s="66">
        <f t="shared" si="14"/>
        <v>0</v>
      </c>
      <c r="T110" s="192">
        <f t="shared" ref="T110:T123" si="21">S110/H110</f>
        <v>0</v>
      </c>
    </row>
    <row r="111" spans="1:20" s="163" customFormat="1" ht="18.75" customHeight="1" x14ac:dyDescent="0.25">
      <c r="A111" s="101">
        <v>74</v>
      </c>
      <c r="B111" s="1065" t="s">
        <v>303</v>
      </c>
      <c r="C111" s="579" t="s">
        <v>304</v>
      </c>
      <c r="D111" s="1039"/>
      <c r="E111" s="1068">
        <v>44517</v>
      </c>
      <c r="F111" s="1041">
        <v>504</v>
      </c>
      <c r="G111" s="851">
        <v>21</v>
      </c>
      <c r="H111" s="887">
        <v>504</v>
      </c>
      <c r="I111" s="107">
        <f t="shared" si="20"/>
        <v>0</v>
      </c>
      <c r="J111" s="760"/>
      <c r="K111" s="609"/>
      <c r="L111" s="640"/>
      <c r="M111" s="609"/>
      <c r="N111" s="1044"/>
      <c r="O111" s="1071"/>
      <c r="P111" s="1046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66"/>
      <c r="C112" s="851" t="s">
        <v>305</v>
      </c>
      <c r="D112" s="1039"/>
      <c r="E112" s="1069"/>
      <c r="F112" s="1041">
        <v>245.97</v>
      </c>
      <c r="G112" s="851">
        <v>14</v>
      </c>
      <c r="H112" s="887">
        <v>245.97</v>
      </c>
      <c r="I112" s="107">
        <f t="shared" si="20"/>
        <v>0</v>
      </c>
      <c r="J112" s="760"/>
      <c r="K112" s="609"/>
      <c r="L112" s="640"/>
      <c r="M112" s="609"/>
      <c r="N112" s="1044"/>
      <c r="O112" s="1072"/>
      <c r="P112" s="1046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66"/>
      <c r="C113" s="579" t="s">
        <v>274</v>
      </c>
      <c r="D113" s="1039"/>
      <c r="E113" s="1069"/>
      <c r="F113" s="1041">
        <v>328.28</v>
      </c>
      <c r="G113" s="851">
        <v>12</v>
      </c>
      <c r="H113" s="887">
        <v>328.28</v>
      </c>
      <c r="I113" s="107">
        <f t="shared" si="20"/>
        <v>0</v>
      </c>
      <c r="J113" s="762"/>
      <c r="K113" s="609"/>
      <c r="L113" s="640"/>
      <c r="M113" s="609"/>
      <c r="N113" s="1045"/>
      <c r="O113" s="1072"/>
      <c r="P113" s="1046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66"/>
      <c r="C114" s="579" t="s">
        <v>306</v>
      </c>
      <c r="D114" s="1040"/>
      <c r="E114" s="1069"/>
      <c r="F114" s="1041">
        <v>905.86</v>
      </c>
      <c r="G114" s="851">
        <v>37</v>
      </c>
      <c r="H114" s="887">
        <v>905.86</v>
      </c>
      <c r="I114" s="107">
        <f t="shared" si="20"/>
        <v>0</v>
      </c>
      <c r="J114" s="762"/>
      <c r="K114" s="609"/>
      <c r="L114" s="640"/>
      <c r="M114" s="609"/>
      <c r="N114" s="1045"/>
      <c r="O114" s="1072"/>
      <c r="P114" s="1047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67"/>
      <c r="C115" s="579" t="s">
        <v>74</v>
      </c>
      <c r="D115" s="1039"/>
      <c r="E115" s="1070"/>
      <c r="F115" s="1041">
        <v>916.18</v>
      </c>
      <c r="G115" s="903">
        <v>30</v>
      </c>
      <c r="H115" s="887">
        <v>916.18</v>
      </c>
      <c r="I115" s="107">
        <f t="shared" si="20"/>
        <v>0</v>
      </c>
      <c r="J115" s="762"/>
      <c r="K115" s="609"/>
      <c r="L115" s="640"/>
      <c r="M115" s="609"/>
      <c r="N115" s="1045"/>
      <c r="O115" s="1073"/>
      <c r="P115" s="1048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101">
        <v>79</v>
      </c>
      <c r="B116" s="851" t="s">
        <v>298</v>
      </c>
      <c r="C116" s="579" t="s">
        <v>309</v>
      </c>
      <c r="D116" s="579"/>
      <c r="E116" s="1043">
        <v>44519</v>
      </c>
      <c r="F116" s="1006">
        <v>474.01</v>
      </c>
      <c r="G116" s="851">
        <v>40</v>
      </c>
      <c r="H116" s="887">
        <v>474.01</v>
      </c>
      <c r="I116" s="107">
        <f t="shared" si="20"/>
        <v>0</v>
      </c>
      <c r="J116" s="762"/>
      <c r="K116" s="609"/>
      <c r="L116" s="640"/>
      <c r="M116" s="609"/>
      <c r="N116" s="640"/>
      <c r="O116" s="1050" t="s">
        <v>310</v>
      </c>
      <c r="P116" s="611"/>
      <c r="Q116" s="609"/>
      <c r="R116" s="608"/>
      <c r="S116" s="66">
        <f t="shared" si="14"/>
        <v>0</v>
      </c>
      <c r="T116" s="66">
        <f t="shared" si="21"/>
        <v>0</v>
      </c>
    </row>
    <row r="117" spans="1:20" s="163" customFormat="1" ht="28.5" x14ac:dyDescent="0.25">
      <c r="A117" s="101">
        <v>80</v>
      </c>
      <c r="B117" s="851" t="s">
        <v>312</v>
      </c>
      <c r="C117" s="579" t="s">
        <v>285</v>
      </c>
      <c r="D117" s="579"/>
      <c r="E117" s="915">
        <v>44522</v>
      </c>
      <c r="F117" s="1006">
        <v>6500</v>
      </c>
      <c r="G117" s="851">
        <v>500</v>
      </c>
      <c r="H117" s="887">
        <v>6500</v>
      </c>
      <c r="I117" s="107">
        <f t="shared" si="20"/>
        <v>0</v>
      </c>
      <c r="J117" s="762"/>
      <c r="K117" s="609"/>
      <c r="L117" s="640"/>
      <c r="M117" s="609"/>
      <c r="N117" s="640"/>
      <c r="O117" s="837" t="s">
        <v>313</v>
      </c>
      <c r="P117" s="1162" t="s">
        <v>317</v>
      </c>
      <c r="Q117" s="609">
        <v>247000</v>
      </c>
      <c r="R117" s="608" t="s">
        <v>316</v>
      </c>
      <c r="S117" s="66">
        <f t="shared" si="14"/>
        <v>247000</v>
      </c>
      <c r="T117" s="66">
        <f t="shared" si="21"/>
        <v>38</v>
      </c>
    </row>
    <row r="118" spans="1:20" s="163" customFormat="1" ht="18.75" customHeight="1" x14ac:dyDescent="0.25">
      <c r="A118" s="101">
        <v>81</v>
      </c>
      <c r="B118" s="851"/>
      <c r="C118" s="579"/>
      <c r="D118" s="579"/>
      <c r="E118" s="915"/>
      <c r="F118" s="1006"/>
      <c r="G118" s="851"/>
      <c r="H118" s="887"/>
      <c r="I118" s="107">
        <f t="shared" si="20"/>
        <v>0</v>
      </c>
      <c r="J118" s="762"/>
      <c r="K118" s="609"/>
      <c r="L118" s="640"/>
      <c r="M118" s="609"/>
      <c r="N118" s="640"/>
      <c r="O118" s="835"/>
      <c r="P118" s="611"/>
      <c r="Q118" s="609"/>
      <c r="R118" s="608"/>
      <c r="S118" s="66">
        <f t="shared" si="14"/>
        <v>0</v>
      </c>
      <c r="T118" s="66" t="e">
        <f t="shared" si="21"/>
        <v>#DIV/0!</v>
      </c>
    </row>
    <row r="119" spans="1:20" s="163" customFormat="1" ht="18.75" customHeight="1" x14ac:dyDescent="0.25">
      <c r="A119" s="101">
        <v>82</v>
      </c>
      <c r="B119" s="851"/>
      <c r="C119" s="579"/>
      <c r="D119" s="579"/>
      <c r="E119" s="915"/>
      <c r="F119" s="1006"/>
      <c r="G119" s="851"/>
      <c r="H119" s="887"/>
      <c r="I119" s="107">
        <f t="shared" si="20"/>
        <v>0</v>
      </c>
      <c r="J119" s="762"/>
      <c r="K119" s="609"/>
      <c r="L119" s="640"/>
      <c r="M119" s="609"/>
      <c r="N119" s="640"/>
      <c r="O119" s="835"/>
      <c r="P119" s="611"/>
      <c r="Q119" s="609"/>
      <c r="R119" s="608"/>
      <c r="S119" s="66">
        <f t="shared" si="14"/>
        <v>0</v>
      </c>
      <c r="T119" s="66" t="e">
        <f t="shared" si="21"/>
        <v>#DIV/0!</v>
      </c>
    </row>
    <row r="120" spans="1:20" s="163" customFormat="1" ht="18.75" customHeight="1" x14ac:dyDescent="0.25">
      <c r="A120" s="101">
        <v>83</v>
      </c>
      <c r="B120" s="851"/>
      <c r="C120" s="851"/>
      <c r="D120" s="851"/>
      <c r="E120" s="915"/>
      <c r="F120" s="887"/>
      <c r="G120" s="851"/>
      <c r="H120" s="887"/>
      <c r="I120" s="107">
        <f t="shared" si="20"/>
        <v>0</v>
      </c>
      <c r="J120" s="762"/>
      <c r="K120" s="609"/>
      <c r="L120" s="640"/>
      <c r="M120" s="609"/>
      <c r="N120" s="640"/>
      <c r="O120" s="835"/>
      <c r="P120" s="611"/>
      <c r="Q120" s="609"/>
      <c r="R120" s="608"/>
      <c r="S120" s="66">
        <f t="shared" si="14"/>
        <v>0</v>
      </c>
      <c r="T120" s="66" t="e">
        <f t="shared" si="21"/>
        <v>#DIV/0!</v>
      </c>
    </row>
    <row r="121" spans="1:20" s="163" customFormat="1" ht="18.75" customHeight="1" x14ac:dyDescent="0.25">
      <c r="A121" s="101">
        <v>84</v>
      </c>
      <c r="B121" s="851"/>
      <c r="C121" s="851"/>
      <c r="D121" s="851"/>
      <c r="E121" s="915"/>
      <c r="F121" s="887"/>
      <c r="G121" s="851"/>
      <c r="H121" s="887"/>
      <c r="I121" s="107">
        <f t="shared" si="20"/>
        <v>0</v>
      </c>
      <c r="J121" s="762"/>
      <c r="K121" s="609"/>
      <c r="L121" s="640"/>
      <c r="M121" s="609"/>
      <c r="N121" s="640"/>
      <c r="O121" s="835"/>
      <c r="P121" s="611"/>
      <c r="Q121" s="609"/>
      <c r="R121" s="608"/>
      <c r="S121" s="66">
        <f t="shared" si="14"/>
        <v>0</v>
      </c>
      <c r="T121" s="66" t="e">
        <f t="shared" si="21"/>
        <v>#DIV/0!</v>
      </c>
    </row>
    <row r="122" spans="1:20" s="163" customFormat="1" ht="15" customHeight="1" x14ac:dyDescent="0.25">
      <c r="A122" s="101">
        <v>85</v>
      </c>
      <c r="B122" s="851"/>
      <c r="C122" s="851"/>
      <c r="D122" s="851"/>
      <c r="E122" s="886"/>
      <c r="F122" s="887"/>
      <c r="G122" s="851"/>
      <c r="H122" s="887"/>
      <c r="I122" s="107">
        <f t="shared" si="20"/>
        <v>0</v>
      </c>
      <c r="J122" s="762"/>
      <c r="K122" s="609"/>
      <c r="L122" s="640"/>
      <c r="M122" s="609"/>
      <c r="N122" s="1019"/>
      <c r="O122" s="835"/>
      <c r="P122" s="611"/>
      <c r="Q122" s="609"/>
      <c r="R122" s="842"/>
      <c r="S122" s="66">
        <f t="shared" si="14"/>
        <v>0</v>
      </c>
      <c r="T122" s="66" t="e">
        <f t="shared" si="21"/>
        <v>#DIV/0!</v>
      </c>
    </row>
    <row r="123" spans="1:20" s="163" customFormat="1" ht="15" customHeight="1" x14ac:dyDescent="0.25">
      <c r="A123" s="101">
        <v>86</v>
      </c>
      <c r="B123" s="851"/>
      <c r="C123" s="851"/>
      <c r="D123" s="851"/>
      <c r="E123" s="886"/>
      <c r="F123" s="887"/>
      <c r="G123" s="851"/>
      <c r="H123" s="887"/>
      <c r="I123" s="107">
        <f t="shared" si="20"/>
        <v>0</v>
      </c>
      <c r="J123" s="775"/>
      <c r="K123" s="609"/>
      <c r="L123" s="640"/>
      <c r="M123" s="609"/>
      <c r="N123" s="842"/>
      <c r="O123" s="835"/>
      <c r="P123" s="611"/>
      <c r="Q123" s="609"/>
      <c r="R123" s="610"/>
      <c r="S123" s="66">
        <f t="shared" si="14"/>
        <v>0</v>
      </c>
      <c r="T123" s="66" t="e">
        <f t="shared" si="21"/>
        <v>#DIV/0!</v>
      </c>
    </row>
    <row r="124" spans="1:20" s="163" customFormat="1" ht="15" customHeight="1" x14ac:dyDescent="0.25">
      <c r="A124" s="101">
        <v>87</v>
      </c>
      <c r="B124" s="851"/>
      <c r="C124" s="851"/>
      <c r="D124" s="851"/>
      <c r="E124" s="886"/>
      <c r="F124" s="887"/>
      <c r="G124" s="851"/>
      <c r="H124" s="887"/>
      <c r="I124" s="107">
        <f t="shared" si="20"/>
        <v>0</v>
      </c>
      <c r="J124" s="775"/>
      <c r="K124" s="609"/>
      <c r="L124" s="640"/>
      <c r="M124" s="609"/>
      <c r="N124" s="1020"/>
      <c r="O124" s="835"/>
      <c r="P124" s="836"/>
      <c r="Q124" s="609"/>
      <c r="R124" s="608"/>
      <c r="S124" s="66">
        <f t="shared" si="14"/>
        <v>0</v>
      </c>
      <c r="T124" s="66" t="e">
        <f>S124/H124</f>
        <v>#DIV/0!</v>
      </c>
    </row>
    <row r="125" spans="1:20" s="163" customFormat="1" ht="21.75" customHeight="1" x14ac:dyDescent="0.25">
      <c r="A125" s="101">
        <v>88</v>
      </c>
      <c r="B125" s="851"/>
      <c r="C125" s="851"/>
      <c r="D125" s="851"/>
      <c r="E125" s="886"/>
      <c r="F125" s="887"/>
      <c r="G125" s="851"/>
      <c r="H125" s="887"/>
      <c r="I125" s="292">
        <f t="shared" si="20"/>
        <v>0</v>
      </c>
      <c r="J125" s="564"/>
      <c r="K125" s="609"/>
      <c r="L125" s="640"/>
      <c r="M125" s="609"/>
      <c r="N125" s="1017"/>
      <c r="O125" s="835"/>
      <c r="P125" s="611"/>
      <c r="Q125" s="609"/>
      <c r="R125" s="608"/>
      <c r="S125" s="66">
        <f t="shared" si="14"/>
        <v>0</v>
      </c>
      <c r="T125" s="66" t="e">
        <f t="shared" ref="T125:T131" si="22">S125/H125</f>
        <v>#DIV/0!</v>
      </c>
    </row>
    <row r="126" spans="1:20" s="163" customFormat="1" ht="18.75" x14ac:dyDescent="0.25">
      <c r="A126" s="101">
        <v>89</v>
      </c>
      <c r="B126" s="903"/>
      <c r="C126" s="851"/>
      <c r="D126" s="851"/>
      <c r="E126" s="886"/>
      <c r="F126" s="887"/>
      <c r="G126" s="851"/>
      <c r="H126" s="887"/>
      <c r="I126" s="292">
        <f t="shared" si="20"/>
        <v>0</v>
      </c>
      <c r="J126" s="564"/>
      <c r="K126" s="609"/>
      <c r="L126" s="640"/>
      <c r="M126" s="609"/>
      <c r="N126" s="825"/>
      <c r="O126" s="927"/>
      <c r="P126" s="611"/>
      <c r="Q126" s="609"/>
      <c r="R126" s="608"/>
      <c r="S126" s="66"/>
      <c r="T126" s="66"/>
    </row>
    <row r="127" spans="1:20" s="163" customFormat="1" ht="18.75" x14ac:dyDescent="0.25">
      <c r="A127" s="101">
        <v>90</v>
      </c>
      <c r="B127" s="903"/>
      <c r="C127" s="851"/>
      <c r="D127" s="851"/>
      <c r="E127" s="886"/>
      <c r="F127" s="887"/>
      <c r="G127" s="851"/>
      <c r="H127" s="887"/>
      <c r="I127" s="292">
        <f t="shared" si="20"/>
        <v>0</v>
      </c>
      <c r="J127" s="564"/>
      <c r="K127" s="609"/>
      <c r="L127" s="640"/>
      <c r="M127" s="949"/>
      <c r="N127" s="1015"/>
      <c r="O127" s="927"/>
      <c r="P127" s="1016"/>
      <c r="Q127" s="949"/>
      <c r="R127" s="608"/>
      <c r="S127" s="66"/>
      <c r="T127" s="66"/>
    </row>
    <row r="128" spans="1:20" s="163" customFormat="1" ht="18.75" x14ac:dyDescent="0.25">
      <c r="A128" s="101">
        <v>91</v>
      </c>
      <c r="B128" s="903"/>
      <c r="C128" s="851"/>
      <c r="D128" s="851"/>
      <c r="E128" s="886"/>
      <c r="F128" s="887"/>
      <c r="G128" s="851"/>
      <c r="H128" s="887"/>
      <c r="I128" s="292">
        <f t="shared" si="20"/>
        <v>0</v>
      </c>
      <c r="J128" s="564"/>
      <c r="K128" s="609"/>
      <c r="L128" s="640"/>
      <c r="M128" s="609"/>
      <c r="N128" s="1017"/>
      <c r="O128" s="837"/>
      <c r="P128" s="611"/>
      <c r="Q128" s="609"/>
      <c r="R128" s="608"/>
      <c r="S128" s="66"/>
      <c r="T128" s="66"/>
    </row>
    <row r="129" spans="1:20" s="163" customFormat="1" ht="18.75" x14ac:dyDescent="0.25">
      <c r="A129" s="101">
        <v>92</v>
      </c>
      <c r="B129" s="1012"/>
      <c r="C129" s="954"/>
      <c r="D129" s="851"/>
      <c r="E129" s="886"/>
      <c r="F129" s="887"/>
      <c r="G129" s="851"/>
      <c r="H129" s="887"/>
      <c r="I129" s="292">
        <f t="shared" si="20"/>
        <v>0</v>
      </c>
      <c r="J129" s="564"/>
      <c r="K129" s="609"/>
      <c r="L129" s="640"/>
      <c r="M129" s="609"/>
      <c r="N129" s="1017"/>
      <c r="O129" s="837"/>
      <c r="P129" s="611"/>
      <c r="Q129" s="609"/>
      <c r="R129" s="608"/>
      <c r="S129" s="66"/>
      <c r="T129" s="66"/>
    </row>
    <row r="130" spans="1:20" s="163" customFormat="1" ht="15" customHeight="1" x14ac:dyDescent="0.25">
      <c r="A130" s="101">
        <v>93</v>
      </c>
      <c r="B130" s="851"/>
      <c r="C130" s="851"/>
      <c r="D130" s="851"/>
      <c r="E130" s="886"/>
      <c r="F130" s="887"/>
      <c r="G130" s="851"/>
      <c r="H130" s="887"/>
      <c r="I130" s="292">
        <f t="shared" si="20"/>
        <v>0</v>
      </c>
      <c r="J130" s="760"/>
      <c r="K130" s="609"/>
      <c r="L130" s="640"/>
      <c r="M130" s="609"/>
      <c r="N130" s="609"/>
      <c r="O130" s="835"/>
      <c r="P130" s="609"/>
      <c r="Q130" s="609"/>
      <c r="R130" s="608"/>
      <c r="S130" s="66">
        <f t="shared" si="14"/>
        <v>0</v>
      </c>
      <c r="T130" s="66" t="e">
        <f t="shared" si="22"/>
        <v>#DIV/0!</v>
      </c>
    </row>
    <row r="131" spans="1:20" s="163" customFormat="1" ht="15.75" customHeight="1" x14ac:dyDescent="0.25">
      <c r="A131" s="101">
        <v>94</v>
      </c>
      <c r="B131" s="851"/>
      <c r="C131" s="961"/>
      <c r="D131" s="851"/>
      <c r="E131" s="886"/>
      <c r="F131" s="887"/>
      <c r="G131" s="851"/>
      <c r="H131" s="887"/>
      <c r="I131" s="107">
        <f t="shared" si="20"/>
        <v>0</v>
      </c>
      <c r="J131" s="760"/>
      <c r="K131" s="609"/>
      <c r="L131" s="640"/>
      <c r="M131" s="609"/>
      <c r="N131" s="609"/>
      <c r="O131" s="835"/>
      <c r="P131" s="609"/>
      <c r="Q131" s="609"/>
      <c r="R131" s="788"/>
      <c r="S131" s="66">
        <f t="shared" si="14"/>
        <v>0</v>
      </c>
      <c r="T131" s="66" t="e">
        <f t="shared" si="22"/>
        <v>#DIV/0!</v>
      </c>
    </row>
    <row r="132" spans="1:20" s="163" customFormat="1" ht="15.75" x14ac:dyDescent="0.25">
      <c r="A132" s="101">
        <v>95</v>
      </c>
      <c r="B132" s="851"/>
      <c r="C132" s="851"/>
      <c r="D132" s="851"/>
      <c r="E132" s="886"/>
      <c r="F132" s="887"/>
      <c r="G132" s="851"/>
      <c r="H132" s="887"/>
      <c r="I132" s="107">
        <f t="shared" si="20"/>
        <v>0</v>
      </c>
      <c r="J132" s="564"/>
      <c r="K132" s="609"/>
      <c r="L132" s="640"/>
      <c r="M132" s="609"/>
      <c r="N132" s="609"/>
      <c r="O132" s="1018"/>
      <c r="P132" s="609"/>
      <c r="Q132" s="609"/>
      <c r="R132" s="947"/>
      <c r="S132" s="66">
        <f t="shared" si="14"/>
        <v>0</v>
      </c>
      <c r="T132" s="66" t="e">
        <f t="shared" ref="T132:T133" si="23">S132/H132</f>
        <v>#DIV/0!</v>
      </c>
    </row>
    <row r="133" spans="1:20" s="163" customFormat="1" ht="16.5" customHeight="1" x14ac:dyDescent="0.25">
      <c r="A133" s="101">
        <v>96</v>
      </c>
      <c r="B133" s="1011"/>
      <c r="C133" s="941"/>
      <c r="D133" s="1007"/>
      <c r="E133" s="1008"/>
      <c r="F133" s="942"/>
      <c r="G133" s="1009"/>
      <c r="H133" s="1013"/>
      <c r="I133" s="107">
        <f t="shared" si="20"/>
        <v>0</v>
      </c>
      <c r="J133" s="579"/>
      <c r="K133" s="609"/>
      <c r="L133" s="640"/>
      <c r="M133" s="609"/>
      <c r="N133" s="609"/>
      <c r="O133" s="952"/>
      <c r="P133" s="609"/>
      <c r="Q133" s="951"/>
      <c r="R133" s="608"/>
      <c r="S133" s="66">
        <f t="shared" si="14"/>
        <v>0</v>
      </c>
      <c r="T133" s="66" t="e">
        <f t="shared" si="23"/>
        <v>#DIV/0!</v>
      </c>
    </row>
    <row r="134" spans="1:20" s="163" customFormat="1" ht="16.5" customHeight="1" x14ac:dyDescent="0.25">
      <c r="A134" s="101">
        <v>97</v>
      </c>
      <c r="B134" s="1011"/>
      <c r="C134" s="941"/>
      <c r="D134" s="1010"/>
      <c r="E134" s="1008"/>
      <c r="F134" s="942"/>
      <c r="G134" s="1009"/>
      <c r="H134" s="1013"/>
      <c r="I134" s="107">
        <f t="shared" si="20"/>
        <v>0</v>
      </c>
      <c r="J134" s="579"/>
      <c r="K134" s="609"/>
      <c r="L134" s="640"/>
      <c r="M134" s="609"/>
      <c r="N134" s="609"/>
      <c r="O134" s="952"/>
      <c r="P134" s="609"/>
      <c r="Q134" s="951"/>
      <c r="R134" s="608"/>
      <c r="S134" s="66">
        <f t="shared" si="14"/>
        <v>0</v>
      </c>
      <c r="T134" s="66" t="e">
        <f t="shared" ref="T134" si="24">S134/H134</f>
        <v>#DIV/0!</v>
      </c>
    </row>
    <row r="135" spans="1:20" s="163" customFormat="1" ht="17.25" customHeight="1" x14ac:dyDescent="0.25">
      <c r="A135" s="101">
        <v>98</v>
      </c>
      <c r="B135" s="1011"/>
      <c r="C135" s="941"/>
      <c r="D135" s="1007"/>
      <c r="E135" s="1008"/>
      <c r="F135" s="942"/>
      <c r="G135" s="1009"/>
      <c r="H135" s="1013"/>
      <c r="I135" s="292">
        <f t="shared" si="20"/>
        <v>0</v>
      </c>
      <c r="J135" s="763"/>
      <c r="K135" s="764"/>
      <c r="L135" s="613"/>
      <c r="M135" s="764"/>
      <c r="N135" s="623"/>
      <c r="O135" s="952"/>
      <c r="P135" s="810"/>
      <c r="Q135" s="951"/>
      <c r="R135" s="608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011"/>
      <c r="C136" s="941"/>
      <c r="D136" s="1007"/>
      <c r="E136" s="1008"/>
      <c r="F136" s="942"/>
      <c r="G136" s="1009"/>
      <c r="H136" s="1013"/>
      <c r="I136" s="292">
        <f t="shared" si="20"/>
        <v>0</v>
      </c>
      <c r="J136" s="763"/>
      <c r="K136" s="764"/>
      <c r="L136" s="613"/>
      <c r="M136" s="764"/>
      <c r="N136" s="623"/>
      <c r="O136" s="952"/>
      <c r="P136" s="863"/>
      <c r="Q136" s="951"/>
      <c r="R136" s="608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011"/>
      <c r="C137" s="944"/>
      <c r="D137" s="1010"/>
      <c r="E137" s="1008"/>
      <c r="F137" s="942"/>
      <c r="G137" s="1009"/>
      <c r="H137" s="1013"/>
      <c r="I137" s="292">
        <f t="shared" si="20"/>
        <v>0</v>
      </c>
      <c r="J137" s="763"/>
      <c r="K137" s="764"/>
      <c r="L137" s="613"/>
      <c r="M137" s="764"/>
      <c r="N137" s="623"/>
      <c r="O137" s="952"/>
      <c r="P137" s="810"/>
      <c r="Q137" s="951"/>
      <c r="R137" s="608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948"/>
      <c r="C138" s="944"/>
      <c r="D138" s="945"/>
      <c r="E138" s="965"/>
      <c r="F138" s="946"/>
      <c r="G138" s="494"/>
      <c r="H138" s="943"/>
      <c r="I138" s="292">
        <f t="shared" si="20"/>
        <v>0</v>
      </c>
      <c r="J138" s="763"/>
      <c r="K138" s="764"/>
      <c r="L138" s="613"/>
      <c r="M138" s="764"/>
      <c r="N138" s="623"/>
      <c r="O138" s="952"/>
      <c r="P138" s="810"/>
      <c r="Q138" s="951"/>
      <c r="R138" s="608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51"/>
      <c r="C139" s="564"/>
      <c r="D139" s="591"/>
      <c r="E139" s="966"/>
      <c r="F139" s="592"/>
      <c r="G139" s="593"/>
      <c r="H139" s="594"/>
      <c r="I139" s="292">
        <f t="shared" si="20"/>
        <v>0</v>
      </c>
      <c r="J139" s="763"/>
      <c r="K139" s="764"/>
      <c r="L139" s="613"/>
      <c r="M139" s="764"/>
      <c r="N139" s="845"/>
      <c r="O139" s="950"/>
      <c r="P139" s="864"/>
      <c r="Q139" s="865"/>
      <c r="R139" s="866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595"/>
      <c r="C140" s="596"/>
      <c r="D140" s="591"/>
      <c r="E140" s="966"/>
      <c r="F140" s="592"/>
      <c r="G140" s="593"/>
      <c r="H140" s="594"/>
      <c r="I140" s="292">
        <f t="shared" si="20"/>
        <v>0</v>
      </c>
      <c r="J140" s="272"/>
      <c r="K140" s="255"/>
      <c r="L140" s="312"/>
      <c r="M140" s="254"/>
      <c r="N140" s="580"/>
      <c r="O140" s="867"/>
      <c r="P140" s="810"/>
      <c r="Q140" s="764"/>
      <c r="R140" s="811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595"/>
      <c r="C141" s="596"/>
      <c r="D141" s="591"/>
      <c r="E141" s="966"/>
      <c r="F141" s="592"/>
      <c r="G141" s="593"/>
      <c r="H141" s="594"/>
      <c r="I141" s="292">
        <f t="shared" si="20"/>
        <v>0</v>
      </c>
      <c r="J141" s="272"/>
      <c r="K141" s="255"/>
      <c r="L141" s="312"/>
      <c r="M141" s="254"/>
      <c r="N141" s="580"/>
      <c r="O141" s="636"/>
      <c r="P141" s="864"/>
      <c r="Q141" s="865"/>
      <c r="R141" s="866"/>
      <c r="S141" s="66"/>
      <c r="T141" s="66"/>
    </row>
    <row r="142" spans="1:20" s="163" customFormat="1" x14ac:dyDescent="0.25">
      <c r="A142" s="101"/>
      <c r="B142" s="595"/>
      <c r="C142" s="597"/>
      <c r="D142" s="591"/>
      <c r="E142" s="785"/>
      <c r="F142" s="592"/>
      <c r="G142" s="593"/>
      <c r="H142" s="594"/>
      <c r="I142" s="292">
        <f t="shared" si="20"/>
        <v>0</v>
      </c>
      <c r="J142" s="272"/>
      <c r="K142" s="255"/>
      <c r="L142" s="312"/>
      <c r="M142" s="254"/>
      <c r="N142" s="580"/>
      <c r="O142" s="636"/>
      <c r="P142" s="810"/>
      <c r="Q142" s="764"/>
      <c r="R142" s="811"/>
      <c r="S142" s="66"/>
      <c r="T142" s="66"/>
    </row>
    <row r="143" spans="1:20" s="163" customFormat="1" x14ac:dyDescent="0.25">
      <c r="A143" s="101"/>
      <c r="B143" s="595"/>
      <c r="C143" s="598"/>
      <c r="D143" s="591"/>
      <c r="E143" s="785"/>
      <c r="F143" s="592"/>
      <c r="G143" s="593"/>
      <c r="H143" s="594"/>
      <c r="I143" s="292">
        <f t="shared" si="20"/>
        <v>0</v>
      </c>
      <c r="J143" s="272"/>
      <c r="K143" s="255"/>
      <c r="L143" s="312"/>
      <c r="M143" s="254"/>
      <c r="N143" s="580"/>
      <c r="O143" s="636"/>
      <c r="P143" s="810"/>
      <c r="Q143" s="764"/>
      <c r="R143" s="811"/>
      <c r="S143" s="66"/>
      <c r="T143" s="66"/>
    </row>
    <row r="144" spans="1:20" s="163" customFormat="1" x14ac:dyDescent="0.25">
      <c r="A144" s="101"/>
      <c r="B144" s="595"/>
      <c r="C144" s="564"/>
      <c r="D144" s="591"/>
      <c r="E144" s="785"/>
      <c r="F144" s="592"/>
      <c r="G144" s="593"/>
      <c r="H144" s="594"/>
      <c r="I144" s="292">
        <f t="shared" si="20"/>
        <v>0</v>
      </c>
      <c r="J144" s="272"/>
      <c r="K144" s="255"/>
      <c r="L144" s="312"/>
      <c r="M144" s="254"/>
      <c r="N144" s="580"/>
      <c r="O144" s="636"/>
      <c r="P144" s="810"/>
      <c r="Q144" s="764"/>
      <c r="R144" s="811"/>
      <c r="S144" s="66"/>
      <c r="T144" s="66"/>
    </row>
    <row r="145" spans="1:20" s="163" customFormat="1" x14ac:dyDescent="0.25">
      <c r="A145" s="101"/>
      <c r="B145" s="595"/>
      <c r="C145" s="564"/>
      <c r="D145" s="591"/>
      <c r="E145" s="785"/>
      <c r="F145" s="592"/>
      <c r="G145" s="593"/>
      <c r="H145" s="594"/>
      <c r="I145" s="292">
        <f t="shared" si="20"/>
        <v>0</v>
      </c>
      <c r="J145" s="272"/>
      <c r="K145" s="255"/>
      <c r="L145" s="312"/>
      <c r="M145" s="254"/>
      <c r="N145" s="580"/>
      <c r="O145" s="636"/>
      <c r="P145" s="810"/>
      <c r="Q145" s="764"/>
      <c r="R145" s="811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5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6"/>
      <c r="P146" s="810"/>
      <c r="Q146" s="764"/>
      <c r="R146" s="811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5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6"/>
      <c r="P147" s="810"/>
      <c r="Q147" s="764"/>
      <c r="R147" s="811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5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6"/>
      <c r="P148" s="810"/>
      <c r="Q148" s="764"/>
      <c r="R148" s="811"/>
      <c r="S148" s="66"/>
      <c r="T148" s="66"/>
    </row>
    <row r="149" spans="1:20" s="163" customFormat="1" x14ac:dyDescent="0.25">
      <c r="A149" s="101"/>
      <c r="B149" s="595"/>
      <c r="C149" s="564"/>
      <c r="D149" s="591"/>
      <c r="E149" s="785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6"/>
      <c r="P149" s="810"/>
      <c r="Q149" s="764"/>
      <c r="R149" s="811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5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6"/>
      <c r="P150" s="810"/>
      <c r="Q150" s="764"/>
      <c r="R150" s="811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5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6"/>
      <c r="P151" s="810"/>
      <c r="Q151" s="764"/>
      <c r="R151" s="811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5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6"/>
      <c r="P152" s="810"/>
      <c r="Q152" s="764"/>
      <c r="R152" s="811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5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6"/>
      <c r="P153" s="810"/>
      <c r="Q153" s="764"/>
      <c r="R153" s="811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5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6"/>
      <c r="P154" s="810"/>
      <c r="Q154" s="764"/>
      <c r="R154" s="811"/>
      <c r="S154" s="66"/>
      <c r="T154" s="66"/>
    </row>
    <row r="155" spans="1:20" s="163" customFormat="1" x14ac:dyDescent="0.25">
      <c r="A155" s="101"/>
      <c r="B155" s="385"/>
      <c r="C155" s="389"/>
      <c r="D155" s="498"/>
      <c r="E155" s="782"/>
      <c r="F155" s="692"/>
      <c r="G155" s="693"/>
      <c r="H155" s="694"/>
      <c r="I155" s="292">
        <f t="shared" si="20"/>
        <v>0</v>
      </c>
      <c r="J155" s="272"/>
      <c r="K155" s="255"/>
      <c r="L155" s="312"/>
      <c r="M155" s="254"/>
      <c r="N155" s="580"/>
      <c r="O155" s="636"/>
      <c r="P155" s="810"/>
      <c r="Q155" s="764"/>
      <c r="R155" s="811"/>
      <c r="S155" s="66"/>
      <c r="T155" s="66"/>
    </row>
    <row r="156" spans="1:20" s="163" customFormat="1" x14ac:dyDescent="0.25">
      <c r="A156" s="101"/>
      <c r="B156" s="385"/>
      <c r="C156" s="389"/>
      <c r="D156" s="498"/>
      <c r="E156" s="782"/>
      <c r="F156" s="692"/>
      <c r="G156" s="693"/>
      <c r="H156" s="694"/>
      <c r="I156" s="292">
        <f t="shared" si="20"/>
        <v>0</v>
      </c>
      <c r="J156" s="272"/>
      <c r="K156" s="255"/>
      <c r="L156" s="312"/>
      <c r="M156" s="254"/>
      <c r="N156" s="580"/>
      <c r="O156" s="636"/>
      <c r="P156" s="810"/>
      <c r="Q156" s="764"/>
      <c r="R156" s="811"/>
      <c r="S156" s="66"/>
      <c r="T156" s="66"/>
    </row>
    <row r="157" spans="1:20" s="163" customFormat="1" x14ac:dyDescent="0.25">
      <c r="A157" s="101"/>
      <c r="B157" s="385"/>
      <c r="C157" s="389"/>
      <c r="D157" s="498"/>
      <c r="E157" s="782"/>
      <c r="F157" s="692"/>
      <c r="G157" s="693"/>
      <c r="H157" s="694"/>
      <c r="I157" s="292">
        <f t="shared" si="20"/>
        <v>0</v>
      </c>
      <c r="J157" s="272"/>
      <c r="K157" s="255"/>
      <c r="L157" s="312"/>
      <c r="M157" s="254"/>
      <c r="N157" s="580"/>
      <c r="O157" s="636"/>
      <c r="P157" s="810"/>
      <c r="Q157" s="764"/>
      <c r="R157" s="811"/>
      <c r="S157" s="66"/>
      <c r="T157" s="66"/>
    </row>
    <row r="158" spans="1:20" s="163" customFormat="1" x14ac:dyDescent="0.25">
      <c r="A158" s="101"/>
      <c r="B158" s="691"/>
      <c r="C158" s="74"/>
      <c r="D158" s="167"/>
      <c r="E158" s="160"/>
      <c r="F158" s="107"/>
      <c r="G158" s="101"/>
      <c r="H158" s="573"/>
      <c r="I158" s="292">
        <f t="shared" si="20"/>
        <v>0</v>
      </c>
      <c r="J158" s="272"/>
      <c r="K158" s="255"/>
      <c r="L158" s="312"/>
      <c r="M158" s="254"/>
      <c r="N158" s="580"/>
      <c r="O158" s="636"/>
      <c r="P158" s="587"/>
      <c r="Q158" s="588"/>
      <c r="R158" s="58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73"/>
      <c r="I159" s="292">
        <f t="shared" si="20"/>
        <v>0</v>
      </c>
      <c r="J159" s="272"/>
      <c r="K159" s="255"/>
      <c r="L159" s="312"/>
      <c r="M159" s="254"/>
      <c r="N159" s="580"/>
      <c r="O159" s="636"/>
      <c r="P159" s="587"/>
      <c r="Q159" s="588"/>
      <c r="R159" s="58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73"/>
      <c r="I160" s="292">
        <f t="shared" si="20"/>
        <v>0</v>
      </c>
      <c r="J160" s="272"/>
      <c r="K160" s="255"/>
      <c r="L160" s="312"/>
      <c r="M160" s="254"/>
      <c r="N160" s="580"/>
      <c r="O160" s="636"/>
      <c r="P160" s="587"/>
      <c r="Q160" s="588"/>
      <c r="R160" s="58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6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6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6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6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488"/>
      <c r="O165" s="637"/>
      <c r="P165" s="253"/>
      <c r="Q165" s="254"/>
      <c r="R165" s="543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488"/>
      <c r="O166" s="637"/>
      <c r="P166" s="253"/>
      <c r="Q166" s="254"/>
      <c r="R166" s="543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488"/>
      <c r="O167" s="637"/>
      <c r="P167" s="253"/>
      <c r="Q167" s="254"/>
      <c r="R167" s="543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74"/>
      <c r="G168" s="101"/>
      <c r="H168" s="573"/>
      <c r="I168" s="292">
        <f t="shared" si="20"/>
        <v>0</v>
      </c>
      <c r="J168" s="272"/>
      <c r="K168" s="311"/>
      <c r="L168" s="312"/>
      <c r="M168" s="282"/>
      <c r="N168" s="488"/>
      <c r="O168" s="284"/>
      <c r="P168" s="309"/>
      <c r="Q168" s="321"/>
      <c r="R168" s="544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74"/>
      <c r="G169" s="101"/>
      <c r="H169" s="573"/>
      <c r="I169" s="107">
        <f t="shared" si="20"/>
        <v>0</v>
      </c>
      <c r="J169" s="200"/>
      <c r="K169" s="110"/>
      <c r="L169" s="180"/>
      <c r="M169" s="72"/>
      <c r="N169" s="489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74"/>
      <c r="G170" s="101"/>
      <c r="H170" s="573"/>
      <c r="I170" s="107">
        <f t="shared" si="20"/>
        <v>0</v>
      </c>
      <c r="J170" s="200"/>
      <c r="K170" s="110"/>
      <c r="L170" s="180"/>
      <c r="M170" s="72"/>
      <c r="N170" s="489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74"/>
      <c r="G171" s="101"/>
      <c r="H171" s="573"/>
      <c r="I171" s="107">
        <f t="shared" si="20"/>
        <v>0</v>
      </c>
      <c r="J171" s="200"/>
      <c r="K171" s="110"/>
      <c r="L171" s="180"/>
      <c r="M171" s="72"/>
      <c r="N171" s="489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4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74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74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74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74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74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74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74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786"/>
      <c r="F180" s="774"/>
      <c r="G180" s="101"/>
      <c r="H180" s="573"/>
      <c r="I180" s="107">
        <f t="shared" si="20"/>
        <v>0</v>
      </c>
      <c r="J180" s="133"/>
      <c r="K180" s="175"/>
      <c r="L180" s="704"/>
      <c r="M180" s="72"/>
      <c r="N180" s="490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80" t="s">
        <v>31</v>
      </c>
      <c r="G181" s="73">
        <f>SUM(G5:G180)</f>
        <v>2032.5</v>
      </c>
      <c r="H181" s="575">
        <f>SUM(H3:H180)</f>
        <v>443593.25</v>
      </c>
      <c r="I181" s="818">
        <f>PIERNA!I37</f>
        <v>0</v>
      </c>
      <c r="J181" s="46"/>
      <c r="K181" s="177">
        <f>SUM(K5:K180)</f>
        <v>31839</v>
      </c>
      <c r="L181" s="705"/>
      <c r="M181" s="177">
        <f>SUM(M5:M180)</f>
        <v>60320</v>
      </c>
      <c r="N181" s="491"/>
      <c r="O181" s="638"/>
      <c r="P181" s="120"/>
      <c r="Q181" s="178">
        <f>SUM(Q5:Q180)</f>
        <v>2515832.5576200001</v>
      </c>
      <c r="R181" s="158"/>
      <c r="S181" s="189">
        <f>Q181+M181+K181</f>
        <v>2607991.5576200001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06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10">
    <mergeCell ref="O107:O108"/>
    <mergeCell ref="B107:B108"/>
    <mergeCell ref="B111:B115"/>
    <mergeCell ref="E111:E115"/>
    <mergeCell ref="O111:O115"/>
    <mergeCell ref="Q1:Q2"/>
    <mergeCell ref="K1:K2"/>
    <mergeCell ref="M1:M2"/>
    <mergeCell ref="B104:B105"/>
    <mergeCell ref="R104:R10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6"/>
    <col min="10" max="10" width="17.5703125" customWidth="1"/>
  </cols>
  <sheetData>
    <row r="1" spans="1:11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1" ht="16.5" thickBot="1" x14ac:dyDescent="0.3">
      <c r="K2" s="75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8">
        <f>E5+E6-F8+E4</f>
        <v>0</v>
      </c>
      <c r="J8" s="812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8">
        <f>I8-F9</f>
        <v>0</v>
      </c>
      <c r="J9" s="812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8">
        <f t="shared" ref="I10:I27" si="4">I9-F10</f>
        <v>0</v>
      </c>
      <c r="J10" s="812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8">
        <f t="shared" si="4"/>
        <v>0</v>
      </c>
      <c r="J11" s="812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8">
        <f t="shared" si="4"/>
        <v>0</v>
      </c>
      <c r="J12" s="812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8">
        <f t="shared" si="4"/>
        <v>0</v>
      </c>
      <c r="J13" s="812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8">
        <f t="shared" si="4"/>
        <v>0</v>
      </c>
      <c r="J14" s="812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8">
        <f t="shared" si="4"/>
        <v>0</v>
      </c>
      <c r="J15" s="812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9">
        <f t="shared" si="4"/>
        <v>0</v>
      </c>
      <c r="J16" s="790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9">
        <f t="shared" si="4"/>
        <v>0</v>
      </c>
      <c r="J17" s="790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9">
        <f t="shared" si="4"/>
        <v>0</v>
      </c>
      <c r="J18" s="790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9">
        <f t="shared" si="4"/>
        <v>0</v>
      </c>
      <c r="J19" s="790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9">
        <f t="shared" si="4"/>
        <v>0</v>
      </c>
      <c r="J20" s="790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9">
        <f t="shared" si="4"/>
        <v>0</v>
      </c>
      <c r="J21" s="790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9">
        <f t="shared" si="4"/>
        <v>0</v>
      </c>
      <c r="J22" s="790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9">
        <f t="shared" si="4"/>
        <v>0</v>
      </c>
      <c r="J23" s="790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9">
        <f t="shared" si="4"/>
        <v>0</v>
      </c>
      <c r="J24" s="790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9">
        <f t="shared" si="4"/>
        <v>0</v>
      </c>
      <c r="J25" s="790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9">
        <f t="shared" si="4"/>
        <v>0</v>
      </c>
      <c r="J26" s="790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9">
        <f t="shared" si="4"/>
        <v>0</v>
      </c>
      <c r="J27" s="790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50"/>
      <c r="J28" s="795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9" t="s">
        <v>21</v>
      </c>
      <c r="E31" s="1080"/>
      <c r="F31" s="147">
        <f>E4+E5-F29+E6</f>
        <v>0</v>
      </c>
    </row>
    <row r="32" spans="1:10" ht="16.5" thickBot="1" x14ac:dyDescent="0.3">
      <c r="A32" s="129"/>
      <c r="D32" s="843" t="s">
        <v>4</v>
      </c>
      <c r="E32" s="84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4"/>
      <c r="B1" s="1074"/>
      <c r="C1" s="1074"/>
      <c r="D1" s="1074"/>
      <c r="E1" s="1074"/>
      <c r="F1" s="1074"/>
      <c r="G1" s="1074"/>
      <c r="H1" s="383">
        <v>1</v>
      </c>
      <c r="I1" s="64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4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9"/>
    </row>
    <row r="4" spans="1:10" ht="15.75" thickTop="1" x14ac:dyDescent="0.25">
      <c r="A4" s="76"/>
      <c r="B4" s="76"/>
      <c r="C4" s="641"/>
      <c r="D4" s="264"/>
      <c r="E4" s="262"/>
      <c r="F4" s="259"/>
      <c r="G4" s="808"/>
      <c r="H4" s="159"/>
      <c r="I4" s="653"/>
    </row>
    <row r="5" spans="1:10" ht="18.75" customHeight="1" thickBot="1" x14ac:dyDescent="0.3">
      <c r="A5" s="805"/>
      <c r="B5" s="979"/>
      <c r="C5" s="343"/>
      <c r="D5" s="264"/>
      <c r="E5" s="258"/>
      <c r="F5" s="259"/>
      <c r="G5" s="257">
        <f>F30</f>
        <v>0</v>
      </c>
      <c r="H5" s="144">
        <f>E5-G5</f>
        <v>0</v>
      </c>
      <c r="I5" s="650"/>
    </row>
    <row r="6" spans="1:10" ht="15.75" hidden="1" thickBot="1" x14ac:dyDescent="0.3">
      <c r="A6" s="266"/>
      <c r="B6" s="742"/>
      <c r="C6" s="644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2"/>
      <c r="C7" s="644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4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4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4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4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4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4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4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4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4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4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4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4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9" t="s">
        <v>21</v>
      </c>
      <c r="E32" s="1080"/>
      <c r="F32" s="147">
        <f>G5-F30</f>
        <v>0</v>
      </c>
    </row>
    <row r="33" spans="1:6" ht="15.75" thickBot="1" x14ac:dyDescent="0.3">
      <c r="A33" s="129"/>
      <c r="D33" s="806" t="s">
        <v>4</v>
      </c>
      <c r="E33" s="807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9"/>
    </row>
    <row r="5" spans="1:9" ht="15.75" x14ac:dyDescent="0.25">
      <c r="A5" s="76" t="s">
        <v>104</v>
      </c>
      <c r="B5" s="980"/>
      <c r="C5" s="330"/>
      <c r="D5" s="331"/>
      <c r="E5" s="981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8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2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2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2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2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2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2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2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2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2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2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2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2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2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2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2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2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2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2">
        <f t="shared" si="3"/>
        <v>0</v>
      </c>
      <c r="C25" s="37"/>
      <c r="D25" s="70">
        <v>0</v>
      </c>
      <c r="E25" s="232"/>
      <c r="F25" s="765">
        <f t="shared" si="0"/>
        <v>0</v>
      </c>
      <c r="G25" s="766"/>
      <c r="H25" s="767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9" t="s">
        <v>21</v>
      </c>
      <c r="E28" s="1080"/>
      <c r="F28" s="147">
        <f>E4+E5-F26+E6</f>
        <v>0</v>
      </c>
    </row>
    <row r="29" spans="1:9" ht="15.75" thickBot="1" x14ac:dyDescent="0.3">
      <c r="A29" s="129"/>
      <c r="D29" s="917" t="s">
        <v>4</v>
      </c>
      <c r="E29" s="91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40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6" t="s">
        <v>7</v>
      </c>
      <c r="C8" s="717" t="s">
        <v>8</v>
      </c>
      <c r="D8" s="718" t="s">
        <v>17</v>
      </c>
      <c r="E8" s="719" t="s">
        <v>2</v>
      </c>
      <c r="F8" s="720" t="s">
        <v>18</v>
      </c>
      <c r="G8" s="715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1"/>
      <c r="D9" s="722"/>
      <c r="E9" s="723"/>
      <c r="F9" s="724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6"/>
      <c r="E10" s="876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6"/>
      <c r="E11" s="876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6">
        <v>0</v>
      </c>
      <c r="E12" s="876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6">
        <v>0</v>
      </c>
      <c r="E13" s="876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6">
        <v>0</v>
      </c>
      <c r="E14" s="876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6">
        <v>0</v>
      </c>
      <c r="E15" s="876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6">
        <v>0</v>
      </c>
      <c r="E16" s="876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6">
        <v>0</v>
      </c>
      <c r="E17" s="876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6">
        <v>0</v>
      </c>
      <c r="E18" s="876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6">
        <v>0</v>
      </c>
      <c r="E19" s="876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6">
        <v>0</v>
      </c>
      <c r="E20" s="515"/>
      <c r="F20" s="646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6">
        <v>0</v>
      </c>
      <c r="E21" s="515"/>
      <c r="F21" s="646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6">
        <v>0</v>
      </c>
      <c r="E22" s="515"/>
      <c r="F22" s="646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6">
        <v>0</v>
      </c>
      <c r="E23" s="515"/>
      <c r="F23" s="646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6">
        <v>0</v>
      </c>
      <c r="E24" s="515"/>
      <c r="F24" s="646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6">
        <v>0</v>
      </c>
      <c r="E25" s="515"/>
      <c r="F25" s="646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6">
        <v>0</v>
      </c>
      <c r="E26" s="515"/>
      <c r="F26" s="646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6">
        <f t="shared" ref="D27:D28" si="3">C27*B27</f>
        <v>0</v>
      </c>
      <c r="E27" s="515"/>
      <c r="F27" s="646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6">
        <f t="shared" si="3"/>
        <v>0</v>
      </c>
      <c r="E28" s="515"/>
      <c r="F28" s="646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5"/>
      <c r="D29" s="726">
        <f>B29*C29</f>
        <v>0</v>
      </c>
      <c r="E29" s="727"/>
      <c r="F29" s="64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9" t="s">
        <v>21</v>
      </c>
      <c r="E32" s="1080"/>
      <c r="F32" s="147">
        <f>E5-F30+E6+E7</f>
        <v>0</v>
      </c>
    </row>
    <row r="33" spans="1:6" ht="15.75" thickBot="1" x14ac:dyDescent="0.3">
      <c r="A33" s="129"/>
      <c r="D33" s="874" t="s">
        <v>4</v>
      </c>
      <c r="E33" s="87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9"/>
    </row>
    <row r="6" spans="1:8" ht="15.75" customHeight="1" thickTop="1" x14ac:dyDescent="0.25">
      <c r="A6" s="1076" t="s">
        <v>104</v>
      </c>
      <c r="B6" s="921" t="s">
        <v>137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076"/>
      <c r="B7" s="922"/>
      <c r="C7" s="571"/>
      <c r="D7" s="331"/>
      <c r="E7" s="548"/>
      <c r="F7" s="259"/>
    </row>
    <row r="8" spans="1:8" ht="16.5" customHeight="1" thickBot="1" x14ac:dyDescent="0.3">
      <c r="A8" s="687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3"/>
      <c r="F10" s="814">
        <f>D10</f>
        <v>0</v>
      </c>
      <c r="G10" s="815"/>
      <c r="H10" s="816"/>
    </row>
    <row r="11" spans="1:8" x14ac:dyDescent="0.25">
      <c r="B11" s="551">
        <f>B10-C11</f>
        <v>0</v>
      </c>
      <c r="C11" s="15"/>
      <c r="D11" s="328">
        <v>0</v>
      </c>
      <c r="E11" s="813"/>
      <c r="F11" s="814">
        <f>D11</f>
        <v>0</v>
      </c>
      <c r="G11" s="815"/>
      <c r="H11" s="816"/>
    </row>
    <row r="12" spans="1:8" x14ac:dyDescent="0.25">
      <c r="B12" s="551">
        <f t="shared" ref="B12:B27" si="0">B11-C12</f>
        <v>0</v>
      </c>
      <c r="C12" s="15"/>
      <c r="D12" s="328">
        <v>0</v>
      </c>
      <c r="E12" s="813"/>
      <c r="F12" s="814">
        <f>D12</f>
        <v>0</v>
      </c>
      <c r="G12" s="815"/>
      <c r="H12" s="816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3"/>
      <c r="F13" s="814">
        <f>D13</f>
        <v>0</v>
      </c>
      <c r="G13" s="815"/>
      <c r="H13" s="816"/>
    </row>
    <row r="14" spans="1:8" x14ac:dyDescent="0.25">
      <c r="B14" s="551">
        <f t="shared" si="0"/>
        <v>0</v>
      </c>
      <c r="C14" s="15"/>
      <c r="D14" s="328">
        <v>0</v>
      </c>
      <c r="E14" s="813"/>
      <c r="F14" s="814">
        <f t="shared" ref="F14:F27" si="1">D14</f>
        <v>0</v>
      </c>
      <c r="G14" s="815"/>
      <c r="H14" s="816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3"/>
      <c r="F15" s="814">
        <f t="shared" si="1"/>
        <v>0</v>
      </c>
      <c r="G15" s="815"/>
      <c r="H15" s="816"/>
    </row>
    <row r="16" spans="1:8" x14ac:dyDescent="0.25">
      <c r="B16" s="551">
        <f t="shared" si="0"/>
        <v>0</v>
      </c>
      <c r="C16" s="15"/>
      <c r="D16" s="328">
        <v>0</v>
      </c>
      <c r="E16" s="813"/>
      <c r="F16" s="814">
        <f t="shared" si="1"/>
        <v>0</v>
      </c>
      <c r="G16" s="815"/>
      <c r="H16" s="816"/>
    </row>
    <row r="17" spans="1:8" x14ac:dyDescent="0.25">
      <c r="B17" s="551">
        <f t="shared" si="0"/>
        <v>0</v>
      </c>
      <c r="C17" s="15"/>
      <c r="D17" s="328">
        <v>0</v>
      </c>
      <c r="E17" s="813"/>
      <c r="F17" s="814">
        <f t="shared" si="1"/>
        <v>0</v>
      </c>
      <c r="G17" s="815"/>
      <c r="H17" s="816"/>
    </row>
    <row r="18" spans="1:8" x14ac:dyDescent="0.25">
      <c r="B18" s="551">
        <f t="shared" si="0"/>
        <v>0</v>
      </c>
      <c r="C18" s="15"/>
      <c r="D18" s="328">
        <v>0</v>
      </c>
      <c r="E18" s="813"/>
      <c r="F18" s="814">
        <f t="shared" si="1"/>
        <v>0</v>
      </c>
      <c r="G18" s="815"/>
      <c r="H18" s="816"/>
    </row>
    <row r="19" spans="1:8" x14ac:dyDescent="0.25">
      <c r="B19" s="551">
        <f t="shared" si="0"/>
        <v>0</v>
      </c>
      <c r="C19" s="15"/>
      <c r="D19" s="328">
        <v>0</v>
      </c>
      <c r="E19" s="813"/>
      <c r="F19" s="814">
        <f t="shared" si="1"/>
        <v>0</v>
      </c>
      <c r="G19" s="815"/>
      <c r="H19" s="816"/>
    </row>
    <row r="20" spans="1:8" x14ac:dyDescent="0.25">
      <c r="B20" s="551">
        <f t="shared" si="0"/>
        <v>0</v>
      </c>
      <c r="C20" s="15"/>
      <c r="D20" s="328">
        <v>0</v>
      </c>
      <c r="E20" s="813"/>
      <c r="F20" s="814">
        <f t="shared" si="1"/>
        <v>0</v>
      </c>
      <c r="G20" s="815"/>
      <c r="H20" s="816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9" t="s">
        <v>21</v>
      </c>
      <c r="E30" s="1080"/>
      <c r="F30" s="147">
        <f>E5+E6-F28+E7+E4+E8</f>
        <v>0</v>
      </c>
    </row>
    <row r="31" spans="1:8" ht="15.75" thickBot="1" x14ac:dyDescent="0.3">
      <c r="A31" s="129"/>
      <c r="D31" s="685" t="s">
        <v>4</v>
      </c>
      <c r="E31" s="686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6" t="s">
        <v>222</v>
      </c>
      <c r="B1" s="1106"/>
      <c r="C1" s="1106"/>
      <c r="D1" s="1106"/>
      <c r="E1" s="1106"/>
      <c r="F1" s="1106"/>
      <c r="G1" s="1106"/>
      <c r="H1" s="1106"/>
      <c r="I1" s="1106"/>
      <c r="J1" s="1106"/>
      <c r="K1" s="88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7" t="s">
        <v>111</v>
      </c>
      <c r="B4" s="341">
        <v>18506.759999999998</v>
      </c>
      <c r="C4" s="708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08"/>
      <c r="B5" s="12" t="s">
        <v>51</v>
      </c>
      <c r="C5" s="709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10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4"/>
      <c r="B7" s="169"/>
      <c r="C7" s="968"/>
      <c r="D7" s="969" t="s">
        <v>215</v>
      </c>
      <c r="E7" s="970">
        <v>-108.88</v>
      </c>
      <c r="F7" s="97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4" t="s">
        <v>96</v>
      </c>
      <c r="I8" s="745" t="s">
        <v>97</v>
      </c>
      <c r="J8" s="745" t="s">
        <v>98</v>
      </c>
      <c r="K8" s="746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188</v>
      </c>
      <c r="H9" s="72">
        <v>70</v>
      </c>
      <c r="I9" s="747">
        <f>E5-F9+E4+E6+E7</f>
        <v>36447.579999999994</v>
      </c>
      <c r="J9" s="748">
        <f>F5-C9+F4+F6+F7</f>
        <v>1339</v>
      </c>
      <c r="K9" s="749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189</v>
      </c>
      <c r="H10" s="72">
        <v>70</v>
      </c>
      <c r="I10" s="750">
        <f>I9-F10</f>
        <v>36338.699999999997</v>
      </c>
      <c r="J10" s="751">
        <f>J9-C10</f>
        <v>1335</v>
      </c>
      <c r="K10" s="752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191</v>
      </c>
      <c r="H11" s="282">
        <v>70</v>
      </c>
      <c r="I11" s="750">
        <f t="shared" ref="I11:I74" si="3">I10-F11</f>
        <v>36311.479999999996</v>
      </c>
      <c r="J11" s="751">
        <f t="shared" ref="J11" si="4">J10-C11</f>
        <v>1334</v>
      </c>
      <c r="K11" s="752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194</v>
      </c>
      <c r="H12" s="282">
        <v>70</v>
      </c>
      <c r="I12" s="750">
        <f t="shared" si="3"/>
        <v>36284.259999999995</v>
      </c>
      <c r="J12" s="751">
        <f>J11-C12</f>
        <v>1333</v>
      </c>
      <c r="K12" s="752">
        <f t="shared" si="2"/>
        <v>1905.3999999999999</v>
      </c>
    </row>
    <row r="13" spans="1:11" ht="15" customHeight="1" x14ac:dyDescent="0.25">
      <c r="A13" s="707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195</v>
      </c>
      <c r="H13" s="72">
        <v>70</v>
      </c>
      <c r="I13" s="750">
        <f t="shared" si="3"/>
        <v>35522.099999999991</v>
      </c>
      <c r="J13" s="751">
        <f t="shared" ref="J13:J76" si="5">J12-C13</f>
        <v>1305</v>
      </c>
      <c r="K13" s="752">
        <f t="shared" si="2"/>
        <v>53351.199999999997</v>
      </c>
    </row>
    <row r="14" spans="1:11" x14ac:dyDescent="0.25">
      <c r="A14" s="707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197</v>
      </c>
      <c r="H14" s="72">
        <v>70</v>
      </c>
      <c r="I14" s="750">
        <f t="shared" si="3"/>
        <v>35467.659999999989</v>
      </c>
      <c r="J14" s="751">
        <f t="shared" si="5"/>
        <v>1303</v>
      </c>
      <c r="K14" s="752">
        <f t="shared" si="2"/>
        <v>3810.7999999999997</v>
      </c>
    </row>
    <row r="15" spans="1:11" x14ac:dyDescent="0.25">
      <c r="A15" s="707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198</v>
      </c>
      <c r="H15" s="72">
        <v>70</v>
      </c>
      <c r="I15" s="750">
        <f t="shared" si="3"/>
        <v>35440.439999999988</v>
      </c>
      <c r="J15" s="751">
        <f t="shared" si="5"/>
        <v>1302</v>
      </c>
      <c r="K15" s="752">
        <f t="shared" si="2"/>
        <v>1905.3999999999999</v>
      </c>
    </row>
    <row r="16" spans="1:11" x14ac:dyDescent="0.25">
      <c r="A16" s="707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199</v>
      </c>
      <c r="H16" s="72">
        <v>70</v>
      </c>
      <c r="I16" s="750">
        <f t="shared" si="3"/>
        <v>35331.55999999999</v>
      </c>
      <c r="J16" s="751">
        <f t="shared" si="5"/>
        <v>1298</v>
      </c>
      <c r="K16" s="752">
        <f t="shared" si="2"/>
        <v>7621.5999999999995</v>
      </c>
    </row>
    <row r="17" spans="1:11" x14ac:dyDescent="0.25">
      <c r="A17" s="707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185</v>
      </c>
      <c r="H17" s="72">
        <v>70</v>
      </c>
      <c r="I17" s="750">
        <f t="shared" si="3"/>
        <v>35304.339999999989</v>
      </c>
      <c r="J17" s="751">
        <f t="shared" si="5"/>
        <v>1297</v>
      </c>
      <c r="K17" s="752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202</v>
      </c>
      <c r="H18" s="72">
        <v>70</v>
      </c>
      <c r="I18" s="750">
        <f t="shared" si="3"/>
        <v>34324.419999999991</v>
      </c>
      <c r="J18" s="751">
        <f t="shared" si="5"/>
        <v>1261</v>
      </c>
      <c r="K18" s="752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203</v>
      </c>
      <c r="H19" s="72">
        <v>70</v>
      </c>
      <c r="I19" s="750">
        <f t="shared" si="3"/>
        <v>34052.219999999994</v>
      </c>
      <c r="J19" s="751">
        <f t="shared" si="5"/>
        <v>1251</v>
      </c>
      <c r="K19" s="752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205</v>
      </c>
      <c r="H20" s="72">
        <v>70</v>
      </c>
      <c r="I20" s="750">
        <f t="shared" si="3"/>
        <v>34024.999999999993</v>
      </c>
      <c r="J20" s="973">
        <f t="shared" si="5"/>
        <v>1250</v>
      </c>
      <c r="K20" s="752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207</v>
      </c>
      <c r="H21" s="72">
        <v>70</v>
      </c>
      <c r="I21" s="750">
        <f t="shared" si="3"/>
        <v>33997.779999999992</v>
      </c>
      <c r="J21" s="751">
        <f t="shared" si="5"/>
        <v>1249</v>
      </c>
      <c r="K21" s="752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209</v>
      </c>
      <c r="H22" s="72">
        <v>70</v>
      </c>
      <c r="I22" s="750">
        <f t="shared" si="3"/>
        <v>33970.55999999999</v>
      </c>
      <c r="J22" s="751">
        <f t="shared" si="5"/>
        <v>1248</v>
      </c>
      <c r="K22" s="752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210</v>
      </c>
      <c r="H23" s="72">
        <v>70</v>
      </c>
      <c r="I23" s="750">
        <f t="shared" si="3"/>
        <v>33099.51999999999</v>
      </c>
      <c r="J23" s="751">
        <f t="shared" si="5"/>
        <v>1216</v>
      </c>
      <c r="K23" s="752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211</v>
      </c>
      <c r="H24" s="72">
        <v>70</v>
      </c>
      <c r="I24" s="750">
        <f t="shared" si="3"/>
        <v>33072.299999999988</v>
      </c>
      <c r="J24" s="751">
        <f t="shared" si="5"/>
        <v>1215</v>
      </c>
      <c r="K24" s="752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212</v>
      </c>
      <c r="H25" s="72">
        <v>70</v>
      </c>
      <c r="I25" s="750">
        <f t="shared" si="3"/>
        <v>32990.639999999985</v>
      </c>
      <c r="J25" s="751">
        <f t="shared" si="5"/>
        <v>1212</v>
      </c>
      <c r="K25" s="752">
        <f t="shared" si="2"/>
        <v>5716.2</v>
      </c>
    </row>
    <row r="26" spans="1:11" x14ac:dyDescent="0.25">
      <c r="B26" s="2">
        <v>27.22</v>
      </c>
      <c r="C26" s="15"/>
      <c r="D26" s="910">
        <f t="shared" si="0"/>
        <v>0</v>
      </c>
      <c r="E26" s="911"/>
      <c r="F26" s="242">
        <f t="shared" si="1"/>
        <v>0</v>
      </c>
      <c r="G26" s="183"/>
      <c r="H26" s="121"/>
      <c r="I26" s="750">
        <f t="shared" si="3"/>
        <v>32990.639999999985</v>
      </c>
      <c r="J26" s="751">
        <f t="shared" si="5"/>
        <v>1212</v>
      </c>
      <c r="K26" s="752">
        <f t="shared" si="2"/>
        <v>0</v>
      </c>
    </row>
    <row r="27" spans="1:11" x14ac:dyDescent="0.25">
      <c r="B27" s="2">
        <v>27.22</v>
      </c>
      <c r="C27" s="15"/>
      <c r="D27" s="910">
        <f t="shared" si="0"/>
        <v>0</v>
      </c>
      <c r="E27" s="911"/>
      <c r="F27" s="242">
        <f t="shared" si="1"/>
        <v>0</v>
      </c>
      <c r="G27" s="183"/>
      <c r="H27" s="121"/>
      <c r="I27" s="750">
        <f t="shared" si="3"/>
        <v>32990.639999999985</v>
      </c>
      <c r="J27" s="751">
        <f t="shared" si="5"/>
        <v>1212</v>
      </c>
      <c r="K27" s="752">
        <f t="shared" si="2"/>
        <v>0</v>
      </c>
    </row>
    <row r="28" spans="1:11" x14ac:dyDescent="0.25">
      <c r="B28" s="2">
        <v>27.22</v>
      </c>
      <c r="C28" s="15"/>
      <c r="D28" s="910">
        <f t="shared" si="0"/>
        <v>0</v>
      </c>
      <c r="E28" s="911"/>
      <c r="F28" s="242">
        <f t="shared" si="1"/>
        <v>0</v>
      </c>
      <c r="G28" s="183"/>
      <c r="H28" s="121"/>
      <c r="I28" s="750">
        <f t="shared" si="3"/>
        <v>32990.639999999985</v>
      </c>
      <c r="J28" s="751">
        <f t="shared" si="5"/>
        <v>1212</v>
      </c>
      <c r="K28" s="752">
        <f t="shared" si="2"/>
        <v>0</v>
      </c>
    </row>
    <row r="29" spans="1:11" x14ac:dyDescent="0.25">
      <c r="B29" s="2">
        <v>27.22</v>
      </c>
      <c r="C29" s="15"/>
      <c r="D29" s="910">
        <f t="shared" si="0"/>
        <v>0</v>
      </c>
      <c r="E29" s="911"/>
      <c r="F29" s="242">
        <f t="shared" si="1"/>
        <v>0</v>
      </c>
      <c r="G29" s="452"/>
      <c r="H29" s="453"/>
      <c r="I29" s="750">
        <f t="shared" si="3"/>
        <v>32990.639999999985</v>
      </c>
      <c r="J29" s="753">
        <f t="shared" si="5"/>
        <v>1212</v>
      </c>
      <c r="K29" s="752">
        <f t="shared" si="2"/>
        <v>0</v>
      </c>
    </row>
    <row r="30" spans="1:11" x14ac:dyDescent="0.25">
      <c r="B30" s="2">
        <v>27.22</v>
      </c>
      <c r="C30" s="15"/>
      <c r="D30" s="910">
        <f t="shared" si="0"/>
        <v>0</v>
      </c>
      <c r="E30" s="911"/>
      <c r="F30" s="242">
        <f t="shared" si="1"/>
        <v>0</v>
      </c>
      <c r="G30" s="452"/>
      <c r="H30" s="453"/>
      <c r="I30" s="750">
        <f t="shared" si="3"/>
        <v>32990.639999999985</v>
      </c>
      <c r="J30" s="753">
        <f t="shared" si="5"/>
        <v>1212</v>
      </c>
      <c r="K30" s="752">
        <f t="shared" si="2"/>
        <v>0</v>
      </c>
    </row>
    <row r="31" spans="1:11" x14ac:dyDescent="0.25">
      <c r="B31" s="2">
        <v>27.22</v>
      </c>
      <c r="C31" s="15"/>
      <c r="D31" s="910">
        <f t="shared" si="0"/>
        <v>0</v>
      </c>
      <c r="E31" s="911"/>
      <c r="F31" s="242">
        <f t="shared" si="1"/>
        <v>0</v>
      </c>
      <c r="G31" s="452"/>
      <c r="H31" s="453"/>
      <c r="I31" s="750">
        <f t="shared" si="3"/>
        <v>32990.639999999985</v>
      </c>
      <c r="J31" s="753">
        <f t="shared" si="5"/>
        <v>1212</v>
      </c>
      <c r="K31" s="752">
        <f t="shared" si="2"/>
        <v>0</v>
      </c>
    </row>
    <row r="32" spans="1:11" x14ac:dyDescent="0.25">
      <c r="B32" s="2">
        <v>27.22</v>
      </c>
      <c r="C32" s="15"/>
      <c r="D32" s="910">
        <f t="shared" si="0"/>
        <v>0</v>
      </c>
      <c r="E32" s="911"/>
      <c r="F32" s="242">
        <f t="shared" si="1"/>
        <v>0</v>
      </c>
      <c r="G32" s="452"/>
      <c r="H32" s="453"/>
      <c r="I32" s="750">
        <f t="shared" si="3"/>
        <v>32990.639999999985</v>
      </c>
      <c r="J32" s="753">
        <f t="shared" si="5"/>
        <v>1212</v>
      </c>
      <c r="K32" s="752">
        <f t="shared" si="2"/>
        <v>0</v>
      </c>
    </row>
    <row r="33" spans="2:11" x14ac:dyDescent="0.25">
      <c r="B33" s="2">
        <v>27.22</v>
      </c>
      <c r="C33" s="15"/>
      <c r="D33" s="910">
        <f t="shared" si="0"/>
        <v>0</v>
      </c>
      <c r="E33" s="911"/>
      <c r="F33" s="242">
        <f t="shared" si="1"/>
        <v>0</v>
      </c>
      <c r="G33" s="452"/>
      <c r="H33" s="453"/>
      <c r="I33" s="750">
        <f t="shared" si="3"/>
        <v>32990.639999999985</v>
      </c>
      <c r="J33" s="753">
        <f t="shared" si="5"/>
        <v>1212</v>
      </c>
      <c r="K33" s="752">
        <f t="shared" si="2"/>
        <v>0</v>
      </c>
    </row>
    <row r="34" spans="2:11" x14ac:dyDescent="0.25">
      <c r="B34" s="2">
        <v>27.22</v>
      </c>
      <c r="C34" s="15"/>
      <c r="D34" s="910">
        <f t="shared" si="0"/>
        <v>0</v>
      </c>
      <c r="E34" s="911"/>
      <c r="F34" s="242">
        <f t="shared" si="1"/>
        <v>0</v>
      </c>
      <c r="G34" s="183"/>
      <c r="H34" s="121"/>
      <c r="I34" s="750">
        <f t="shared" si="3"/>
        <v>32990.639999999985</v>
      </c>
      <c r="J34" s="751">
        <f t="shared" si="5"/>
        <v>1212</v>
      </c>
      <c r="K34" s="752">
        <f t="shared" si="2"/>
        <v>0</v>
      </c>
    </row>
    <row r="35" spans="2:11" x14ac:dyDescent="0.25">
      <c r="B35" s="2">
        <v>27.22</v>
      </c>
      <c r="C35" s="15"/>
      <c r="D35" s="910">
        <f t="shared" si="0"/>
        <v>0</v>
      </c>
      <c r="E35" s="911"/>
      <c r="F35" s="242">
        <f t="shared" si="1"/>
        <v>0</v>
      </c>
      <c r="G35" s="183"/>
      <c r="H35" s="121"/>
      <c r="I35" s="750">
        <f t="shared" si="3"/>
        <v>32990.639999999985</v>
      </c>
      <c r="J35" s="751">
        <f t="shared" si="5"/>
        <v>1212</v>
      </c>
      <c r="K35" s="752">
        <f t="shared" si="2"/>
        <v>0</v>
      </c>
    </row>
    <row r="36" spans="2:11" x14ac:dyDescent="0.25">
      <c r="B36" s="2">
        <v>27.22</v>
      </c>
      <c r="C36" s="15"/>
      <c r="D36" s="910">
        <f t="shared" si="0"/>
        <v>0</v>
      </c>
      <c r="E36" s="911"/>
      <c r="F36" s="242">
        <f t="shared" si="1"/>
        <v>0</v>
      </c>
      <c r="G36" s="183"/>
      <c r="H36" s="121"/>
      <c r="I36" s="750">
        <f t="shared" si="3"/>
        <v>32990.639999999985</v>
      </c>
      <c r="J36" s="751">
        <f t="shared" si="5"/>
        <v>1212</v>
      </c>
      <c r="K36" s="752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50">
        <f t="shared" si="3"/>
        <v>32990.639999999985</v>
      </c>
      <c r="J37" s="751">
        <f t="shared" si="5"/>
        <v>1212</v>
      </c>
      <c r="K37" s="752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50">
        <f t="shared" si="3"/>
        <v>32990.639999999985</v>
      </c>
      <c r="J38" s="751">
        <f t="shared" si="5"/>
        <v>1212</v>
      </c>
      <c r="K38" s="752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50">
        <f t="shared" si="3"/>
        <v>32990.639999999985</v>
      </c>
      <c r="J39" s="751">
        <f t="shared" si="5"/>
        <v>1212</v>
      </c>
      <c r="K39" s="752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50">
        <f t="shared" si="3"/>
        <v>32990.639999999985</v>
      </c>
      <c r="J40" s="751">
        <f t="shared" si="5"/>
        <v>1212</v>
      </c>
      <c r="K40" s="752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50">
        <f t="shared" si="3"/>
        <v>32990.639999999985</v>
      </c>
      <c r="J41" s="751">
        <f t="shared" si="5"/>
        <v>1212</v>
      </c>
      <c r="K41" s="752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50">
        <f t="shared" si="3"/>
        <v>32990.639999999985</v>
      </c>
      <c r="J42" s="751">
        <f t="shared" si="5"/>
        <v>1212</v>
      </c>
      <c r="K42" s="752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50">
        <f t="shared" si="3"/>
        <v>32990.639999999985</v>
      </c>
      <c r="J43" s="751">
        <f t="shared" si="5"/>
        <v>1212</v>
      </c>
      <c r="K43" s="752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50">
        <f t="shared" si="3"/>
        <v>32990.639999999985</v>
      </c>
      <c r="J44" s="751">
        <f t="shared" si="5"/>
        <v>1212</v>
      </c>
      <c r="K44" s="752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50">
        <f t="shared" si="3"/>
        <v>32990.639999999985</v>
      </c>
      <c r="J45" s="751">
        <f t="shared" si="5"/>
        <v>1212</v>
      </c>
      <c r="K45" s="752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50">
        <f t="shared" si="3"/>
        <v>32990.639999999985</v>
      </c>
      <c r="J46" s="751">
        <f t="shared" si="5"/>
        <v>1212</v>
      </c>
      <c r="K46" s="752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50">
        <f t="shared" si="3"/>
        <v>32990.639999999985</v>
      </c>
      <c r="J47" s="751">
        <f t="shared" si="5"/>
        <v>1212</v>
      </c>
      <c r="K47" s="752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50">
        <f t="shared" si="3"/>
        <v>32990.639999999985</v>
      </c>
      <c r="J48" s="751">
        <f t="shared" si="5"/>
        <v>1212</v>
      </c>
      <c r="K48" s="752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50">
        <f t="shared" si="3"/>
        <v>32990.639999999985</v>
      </c>
      <c r="J49" s="751">
        <f t="shared" si="5"/>
        <v>1212</v>
      </c>
      <c r="K49" s="752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50">
        <f t="shared" si="3"/>
        <v>32990.639999999985</v>
      </c>
      <c r="J50" s="751">
        <f t="shared" si="5"/>
        <v>1212</v>
      </c>
      <c r="K50" s="752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50">
        <f t="shared" si="3"/>
        <v>32990.639999999985</v>
      </c>
      <c r="J51" s="751">
        <f t="shared" si="5"/>
        <v>1212</v>
      </c>
      <c r="K51" s="752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50">
        <f t="shared" si="3"/>
        <v>32990.639999999985</v>
      </c>
      <c r="J52" s="751">
        <f t="shared" si="5"/>
        <v>1212</v>
      </c>
      <c r="K52" s="752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50">
        <f t="shared" si="3"/>
        <v>32990.639999999985</v>
      </c>
      <c r="J53" s="751">
        <f t="shared" si="5"/>
        <v>1212</v>
      </c>
      <c r="K53" s="752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50">
        <f t="shared" si="3"/>
        <v>32990.639999999985</v>
      </c>
      <c r="J54" s="751">
        <f t="shared" si="5"/>
        <v>1212</v>
      </c>
      <c r="K54" s="752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50">
        <f t="shared" si="3"/>
        <v>32990.639999999985</v>
      </c>
      <c r="J55" s="751">
        <f t="shared" si="5"/>
        <v>1212</v>
      </c>
      <c r="K55" s="752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50">
        <f t="shared" si="3"/>
        <v>32990.639999999985</v>
      </c>
      <c r="J56" s="751">
        <f t="shared" si="5"/>
        <v>1212</v>
      </c>
      <c r="K56" s="752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50">
        <f t="shared" si="3"/>
        <v>32990.639999999985</v>
      </c>
      <c r="J57" s="751">
        <f t="shared" si="5"/>
        <v>1212</v>
      </c>
      <c r="K57" s="752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50">
        <f t="shared" si="3"/>
        <v>32990.639999999985</v>
      </c>
      <c r="J58" s="751">
        <f t="shared" si="5"/>
        <v>1212</v>
      </c>
      <c r="K58" s="752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50">
        <f t="shared" si="3"/>
        <v>32990.639999999985</v>
      </c>
      <c r="J59" s="751">
        <f t="shared" si="5"/>
        <v>1212</v>
      </c>
      <c r="K59" s="752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50">
        <f t="shared" si="3"/>
        <v>32990.639999999985</v>
      </c>
      <c r="J60" s="751">
        <f t="shared" si="5"/>
        <v>1212</v>
      </c>
      <c r="K60" s="752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50">
        <f t="shared" si="3"/>
        <v>32990.639999999985</v>
      </c>
      <c r="J61" s="751">
        <f t="shared" si="5"/>
        <v>1212</v>
      </c>
      <c r="K61" s="752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50">
        <f t="shared" si="3"/>
        <v>32990.639999999985</v>
      </c>
      <c r="J62" s="751">
        <f t="shared" si="5"/>
        <v>1212</v>
      </c>
      <c r="K62" s="752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50">
        <f t="shared" si="3"/>
        <v>32990.639999999985</v>
      </c>
      <c r="J63" s="751">
        <f t="shared" si="5"/>
        <v>1212</v>
      </c>
      <c r="K63" s="752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50">
        <f t="shared" si="3"/>
        <v>32990.639999999985</v>
      </c>
      <c r="J64" s="751">
        <f t="shared" si="5"/>
        <v>1212</v>
      </c>
      <c r="K64" s="752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50">
        <f t="shared" si="3"/>
        <v>32990.639999999985</v>
      </c>
      <c r="J65" s="751">
        <f t="shared" si="5"/>
        <v>1212</v>
      </c>
      <c r="K65" s="752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50">
        <f t="shared" si="3"/>
        <v>32990.639999999985</v>
      </c>
      <c r="J66" s="751">
        <f t="shared" si="5"/>
        <v>1212</v>
      </c>
      <c r="K66" s="752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50">
        <f t="shared" si="3"/>
        <v>32990.639999999985</v>
      </c>
      <c r="J67" s="751">
        <f t="shared" si="5"/>
        <v>1212</v>
      </c>
      <c r="K67" s="752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50">
        <f t="shared" si="3"/>
        <v>32990.639999999985</v>
      </c>
      <c r="J68" s="751">
        <f t="shared" si="5"/>
        <v>1212</v>
      </c>
      <c r="K68" s="752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50">
        <f t="shared" si="3"/>
        <v>32990.639999999985</v>
      </c>
      <c r="J69" s="751">
        <f t="shared" si="5"/>
        <v>1212</v>
      </c>
      <c r="K69" s="752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50">
        <f t="shared" si="3"/>
        <v>32990.639999999985</v>
      </c>
      <c r="J70" s="753">
        <f t="shared" si="5"/>
        <v>1212</v>
      </c>
      <c r="K70" s="752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50">
        <f t="shared" si="3"/>
        <v>32990.639999999985</v>
      </c>
      <c r="J71" s="753">
        <f t="shared" si="5"/>
        <v>1212</v>
      </c>
      <c r="K71" s="752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50">
        <f t="shared" si="3"/>
        <v>32990.639999999985</v>
      </c>
      <c r="J72" s="753">
        <f t="shared" si="5"/>
        <v>1212</v>
      </c>
      <c r="K72" s="752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50">
        <f t="shared" si="3"/>
        <v>32990.639999999985</v>
      </c>
      <c r="J73" s="753">
        <f t="shared" si="5"/>
        <v>1212</v>
      </c>
      <c r="K73" s="752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50">
        <f t="shared" si="3"/>
        <v>32990.639999999985</v>
      </c>
      <c r="J74" s="753">
        <f t="shared" si="5"/>
        <v>1212</v>
      </c>
      <c r="K74" s="752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50">
        <f t="shared" ref="I75:I92" si="9">I74-F75</f>
        <v>32990.639999999985</v>
      </c>
      <c r="J75" s="753">
        <f t="shared" si="5"/>
        <v>1212</v>
      </c>
      <c r="K75" s="752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50">
        <f t="shared" si="9"/>
        <v>32990.639999999985</v>
      </c>
      <c r="J76" s="751">
        <f t="shared" si="5"/>
        <v>1212</v>
      </c>
      <c r="K76" s="752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50">
        <f t="shared" si="9"/>
        <v>32990.639999999985</v>
      </c>
      <c r="J77" s="751">
        <f t="shared" ref="J77:J91" si="10">J76-C77</f>
        <v>1212</v>
      </c>
      <c r="K77" s="752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50">
        <f t="shared" si="9"/>
        <v>32990.639999999985</v>
      </c>
      <c r="J78" s="751">
        <f t="shared" si="10"/>
        <v>1212</v>
      </c>
      <c r="K78" s="752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50">
        <f t="shared" si="9"/>
        <v>32990.639999999985</v>
      </c>
      <c r="J79" s="751">
        <f t="shared" si="10"/>
        <v>1212</v>
      </c>
      <c r="K79" s="752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50">
        <f t="shared" si="9"/>
        <v>32990.639999999985</v>
      </c>
      <c r="J80" s="751">
        <f t="shared" si="10"/>
        <v>1212</v>
      </c>
      <c r="K80" s="752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50">
        <f t="shared" si="9"/>
        <v>32990.639999999985</v>
      </c>
      <c r="J81" s="751">
        <f t="shared" si="10"/>
        <v>1212</v>
      </c>
      <c r="K81" s="752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50">
        <f t="shared" si="9"/>
        <v>32990.639999999985</v>
      </c>
      <c r="J82" s="751">
        <f t="shared" si="10"/>
        <v>1212</v>
      </c>
      <c r="K82" s="752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50">
        <f t="shared" si="9"/>
        <v>32990.639999999985</v>
      </c>
      <c r="J83" s="751">
        <f t="shared" si="10"/>
        <v>1212</v>
      </c>
      <c r="K83" s="752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50">
        <f t="shared" si="9"/>
        <v>32990.639999999985</v>
      </c>
      <c r="J84" s="751">
        <f t="shared" si="10"/>
        <v>1212</v>
      </c>
      <c r="K84" s="752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50">
        <f t="shared" si="9"/>
        <v>32990.639999999985</v>
      </c>
      <c r="J85" s="751">
        <f t="shared" si="10"/>
        <v>1212</v>
      </c>
      <c r="K85" s="752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50">
        <f t="shared" si="9"/>
        <v>32990.639999999985</v>
      </c>
      <c r="J86" s="751">
        <f t="shared" si="10"/>
        <v>1212</v>
      </c>
      <c r="K86" s="752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50">
        <f t="shared" si="9"/>
        <v>32990.639999999985</v>
      </c>
      <c r="J87" s="751">
        <f t="shared" si="10"/>
        <v>1212</v>
      </c>
      <c r="K87" s="752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50">
        <f t="shared" si="9"/>
        <v>32990.639999999985</v>
      </c>
      <c r="J88" s="751">
        <f t="shared" si="10"/>
        <v>1212</v>
      </c>
      <c r="K88" s="752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50">
        <f t="shared" si="9"/>
        <v>32990.639999999985</v>
      </c>
      <c r="J89" s="751">
        <f t="shared" si="10"/>
        <v>1212</v>
      </c>
      <c r="K89" s="752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50">
        <f t="shared" si="9"/>
        <v>32990.639999999985</v>
      </c>
      <c r="J90" s="751">
        <f t="shared" si="10"/>
        <v>1212</v>
      </c>
      <c r="K90" s="752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50">
        <f t="shared" si="9"/>
        <v>32990.639999999985</v>
      </c>
      <c r="J91" s="751">
        <f t="shared" si="10"/>
        <v>1212</v>
      </c>
      <c r="K91" s="752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50">
        <f t="shared" si="9"/>
        <v>32990.639999999985</v>
      </c>
      <c r="J92" s="754">
        <f>J60-C92</f>
        <v>1212</v>
      </c>
      <c r="K92" s="755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088" t="s">
        <v>11</v>
      </c>
      <c r="D99" s="1089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3" sqref="B13: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076"/>
      <c r="B5" s="517" t="s">
        <v>129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" customHeight="1" x14ac:dyDescent="0.25">
      <c r="A6" s="1076"/>
      <c r="B6" s="518" t="s">
        <v>130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53"/>
      <c r="D9" s="280"/>
      <c r="E9" s="912"/>
      <c r="F9" s="280">
        <f t="shared" ref="F9:F54" si="0">D9</f>
        <v>0</v>
      </c>
      <c r="G9" s="281"/>
      <c r="H9" s="28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280"/>
      <c r="E10" s="912"/>
      <c r="F10" s="280">
        <f t="shared" si="0"/>
        <v>0</v>
      </c>
      <c r="G10" s="281"/>
      <c r="H10" s="282"/>
      <c r="I10" s="275">
        <f t="shared" ref="I10:I54" si="2">I9-F10</f>
        <v>0</v>
      </c>
    </row>
    <row r="11" spans="1:9" x14ac:dyDescent="0.25">
      <c r="A11" s="12"/>
      <c r="B11" s="206">
        <f t="shared" si="1"/>
        <v>0</v>
      </c>
      <c r="C11" s="53"/>
      <c r="D11" s="280"/>
      <c r="E11" s="912"/>
      <c r="F11" s="280">
        <f t="shared" si="0"/>
        <v>0</v>
      </c>
      <c r="G11" s="281"/>
      <c r="H11" s="282"/>
      <c r="I11" s="275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53"/>
      <c r="D12" s="280"/>
      <c r="E12" s="912"/>
      <c r="F12" s="280">
        <f t="shared" si="0"/>
        <v>0</v>
      </c>
      <c r="G12" s="281"/>
      <c r="H12" s="282"/>
      <c r="I12" s="275">
        <f t="shared" si="2"/>
        <v>0</v>
      </c>
    </row>
    <row r="13" spans="1:9" x14ac:dyDescent="0.25">
      <c r="A13" s="78"/>
      <c r="B13" s="206">
        <f t="shared" si="1"/>
        <v>0</v>
      </c>
      <c r="C13" s="53"/>
      <c r="D13" s="280"/>
      <c r="E13" s="912"/>
      <c r="F13" s="280">
        <f t="shared" si="0"/>
        <v>0</v>
      </c>
      <c r="G13" s="281"/>
      <c r="H13" s="282"/>
      <c r="I13" s="275">
        <f t="shared" si="2"/>
        <v>0</v>
      </c>
    </row>
    <row r="14" spans="1:9" x14ac:dyDescent="0.25">
      <c r="A14" s="12"/>
      <c r="B14" s="206">
        <f t="shared" si="1"/>
        <v>0</v>
      </c>
      <c r="C14" s="53"/>
      <c r="D14" s="280"/>
      <c r="E14" s="912"/>
      <c r="F14" s="280">
        <f t="shared" si="0"/>
        <v>0</v>
      </c>
      <c r="G14" s="281"/>
      <c r="H14" s="282"/>
      <c r="I14" s="275">
        <f t="shared" si="2"/>
        <v>0</v>
      </c>
    </row>
    <row r="15" spans="1:9" x14ac:dyDescent="0.25">
      <c r="B15" s="206">
        <f t="shared" si="1"/>
        <v>0</v>
      </c>
      <c r="C15" s="53"/>
      <c r="D15" s="280"/>
      <c r="E15" s="912"/>
      <c r="F15" s="280">
        <f t="shared" si="0"/>
        <v>0</v>
      </c>
      <c r="G15" s="281"/>
      <c r="H15" s="282"/>
      <c r="I15" s="275">
        <f t="shared" si="2"/>
        <v>0</v>
      </c>
    </row>
    <row r="16" spans="1:9" x14ac:dyDescent="0.25">
      <c r="B16" s="206">
        <f t="shared" si="1"/>
        <v>0</v>
      </c>
      <c r="C16" s="53"/>
      <c r="D16" s="280"/>
      <c r="E16" s="912"/>
      <c r="F16" s="280">
        <f t="shared" si="0"/>
        <v>0</v>
      </c>
      <c r="G16" s="281"/>
      <c r="H16" s="282"/>
      <c r="I16" s="275">
        <f t="shared" si="2"/>
        <v>0</v>
      </c>
    </row>
    <row r="17" spans="2:9" x14ac:dyDescent="0.25">
      <c r="B17" s="206">
        <f t="shared" si="1"/>
        <v>0</v>
      </c>
      <c r="C17" s="53"/>
      <c r="D17" s="280"/>
      <c r="E17" s="912"/>
      <c r="F17" s="280">
        <f t="shared" si="0"/>
        <v>0</v>
      </c>
      <c r="G17" s="281"/>
      <c r="H17" s="282"/>
      <c r="I17" s="275">
        <f t="shared" si="2"/>
        <v>0</v>
      </c>
    </row>
    <row r="18" spans="2:9" x14ac:dyDescent="0.25">
      <c r="B18" s="206">
        <f t="shared" si="1"/>
        <v>0</v>
      </c>
      <c r="C18" s="53"/>
      <c r="D18" s="280"/>
      <c r="E18" s="912"/>
      <c r="F18" s="280">
        <f t="shared" si="0"/>
        <v>0</v>
      </c>
      <c r="G18" s="281"/>
      <c r="H18" s="282"/>
      <c r="I18" s="275">
        <f t="shared" si="2"/>
        <v>0</v>
      </c>
    </row>
    <row r="19" spans="2:9" x14ac:dyDescent="0.25">
      <c r="B19" s="206">
        <f t="shared" si="1"/>
        <v>0</v>
      </c>
      <c r="C19" s="53"/>
      <c r="D19" s="280"/>
      <c r="E19" s="912"/>
      <c r="F19" s="280">
        <f t="shared" si="0"/>
        <v>0</v>
      </c>
      <c r="G19" s="281"/>
      <c r="H19" s="282"/>
      <c r="I19" s="275">
        <f t="shared" si="2"/>
        <v>0</v>
      </c>
    </row>
    <row r="20" spans="2:9" x14ac:dyDescent="0.25">
      <c r="B20" s="206">
        <f t="shared" si="1"/>
        <v>0</v>
      </c>
      <c r="C20" s="53"/>
      <c r="D20" s="280"/>
      <c r="E20" s="912"/>
      <c r="F20" s="280">
        <f t="shared" si="0"/>
        <v>0</v>
      </c>
      <c r="G20" s="281"/>
      <c r="H20" s="282"/>
      <c r="I20" s="275">
        <f t="shared" si="2"/>
        <v>0</v>
      </c>
    </row>
    <row r="21" spans="2:9" x14ac:dyDescent="0.25">
      <c r="B21" s="206">
        <f t="shared" si="1"/>
        <v>0</v>
      </c>
      <c r="C21" s="53"/>
      <c r="D21" s="280"/>
      <c r="E21" s="912"/>
      <c r="F21" s="280">
        <f t="shared" si="0"/>
        <v>0</v>
      </c>
      <c r="G21" s="281"/>
      <c r="H21" s="282"/>
      <c r="I21" s="275">
        <f t="shared" si="2"/>
        <v>0</v>
      </c>
    </row>
    <row r="22" spans="2:9" x14ac:dyDescent="0.25">
      <c r="B22" s="206">
        <f t="shared" si="1"/>
        <v>0</v>
      </c>
      <c r="C22" s="53"/>
      <c r="D22" s="280"/>
      <c r="E22" s="912"/>
      <c r="F22" s="280">
        <f t="shared" si="0"/>
        <v>0</v>
      </c>
      <c r="G22" s="281"/>
      <c r="H22" s="282"/>
      <c r="I22" s="275">
        <f t="shared" si="2"/>
        <v>0</v>
      </c>
    </row>
    <row r="23" spans="2:9" x14ac:dyDescent="0.25">
      <c r="B23" s="206">
        <f t="shared" si="1"/>
        <v>0</v>
      </c>
      <c r="C23" s="53"/>
      <c r="D23" s="280"/>
      <c r="E23" s="912"/>
      <c r="F23" s="280">
        <f t="shared" si="0"/>
        <v>0</v>
      </c>
      <c r="G23" s="281"/>
      <c r="H23" s="282"/>
      <c r="I23" s="275">
        <f t="shared" si="2"/>
        <v>0</v>
      </c>
    </row>
    <row r="24" spans="2:9" x14ac:dyDescent="0.25">
      <c r="B24" s="206">
        <f t="shared" si="1"/>
        <v>0</v>
      </c>
      <c r="C24" s="53"/>
      <c r="D24" s="280"/>
      <c r="E24" s="912"/>
      <c r="F24" s="280">
        <f t="shared" si="0"/>
        <v>0</v>
      </c>
      <c r="G24" s="281"/>
      <c r="H24" s="282"/>
      <c r="I24" s="275">
        <f t="shared" si="2"/>
        <v>0</v>
      </c>
    </row>
    <row r="25" spans="2:9" x14ac:dyDescent="0.25">
      <c r="B25" s="206">
        <f t="shared" si="1"/>
        <v>0</v>
      </c>
      <c r="C25" s="53"/>
      <c r="D25" s="280"/>
      <c r="E25" s="912"/>
      <c r="F25" s="280">
        <f t="shared" ref="F25:F32" si="3">D25</f>
        <v>0</v>
      </c>
      <c r="G25" s="281"/>
      <c r="H25" s="282"/>
      <c r="I25" s="275">
        <f t="shared" si="2"/>
        <v>0</v>
      </c>
    </row>
    <row r="26" spans="2:9" x14ac:dyDescent="0.25">
      <c r="B26" s="206">
        <f t="shared" si="1"/>
        <v>0</v>
      </c>
      <c r="C26" s="53"/>
      <c r="D26" s="280"/>
      <c r="E26" s="912"/>
      <c r="F26" s="280">
        <f t="shared" si="3"/>
        <v>0</v>
      </c>
      <c r="G26" s="281"/>
      <c r="H26" s="282"/>
      <c r="I26" s="275">
        <f t="shared" si="2"/>
        <v>0</v>
      </c>
    </row>
    <row r="27" spans="2:9" x14ac:dyDescent="0.25">
      <c r="B27" s="206">
        <f t="shared" si="1"/>
        <v>0</v>
      </c>
      <c r="C27" s="53"/>
      <c r="D27" s="280"/>
      <c r="E27" s="912"/>
      <c r="F27" s="280">
        <f t="shared" si="3"/>
        <v>0</v>
      </c>
      <c r="G27" s="281"/>
      <c r="H27" s="282"/>
      <c r="I27" s="275">
        <f t="shared" si="2"/>
        <v>0</v>
      </c>
    </row>
    <row r="28" spans="2:9" x14ac:dyDescent="0.25">
      <c r="B28" s="206">
        <f t="shared" si="1"/>
        <v>0</v>
      </c>
      <c r="C28" s="53"/>
      <c r="D28" s="280"/>
      <c r="E28" s="912"/>
      <c r="F28" s="280">
        <f t="shared" si="3"/>
        <v>0</v>
      </c>
      <c r="G28" s="281"/>
      <c r="H28" s="282"/>
      <c r="I28" s="275">
        <f t="shared" si="2"/>
        <v>0</v>
      </c>
    </row>
    <row r="29" spans="2:9" x14ac:dyDescent="0.25">
      <c r="B29" s="206">
        <f t="shared" si="1"/>
        <v>0</v>
      </c>
      <c r="C29" s="53"/>
      <c r="D29" s="280"/>
      <c r="E29" s="912"/>
      <c r="F29" s="280">
        <f t="shared" si="3"/>
        <v>0</v>
      </c>
      <c r="G29" s="281"/>
      <c r="H29" s="282"/>
      <c r="I29" s="275">
        <f t="shared" si="2"/>
        <v>0</v>
      </c>
    </row>
    <row r="30" spans="2:9" x14ac:dyDescent="0.25">
      <c r="B30" s="206">
        <f t="shared" si="1"/>
        <v>0</v>
      </c>
      <c r="C30" s="53"/>
      <c r="D30" s="280"/>
      <c r="E30" s="912"/>
      <c r="F30" s="280">
        <f t="shared" si="3"/>
        <v>0</v>
      </c>
      <c r="G30" s="281"/>
      <c r="H30" s="282"/>
      <c r="I30" s="275">
        <f t="shared" si="2"/>
        <v>0</v>
      </c>
    </row>
    <row r="31" spans="2:9" x14ac:dyDescent="0.25">
      <c r="B31" s="206">
        <f t="shared" si="1"/>
        <v>0</v>
      </c>
      <c r="C31" s="15"/>
      <c r="D31" s="280"/>
      <c r="E31" s="912"/>
      <c r="F31" s="280">
        <f t="shared" si="3"/>
        <v>0</v>
      </c>
      <c r="G31" s="281"/>
      <c r="H31" s="282"/>
      <c r="I31" s="275">
        <f t="shared" si="2"/>
        <v>0</v>
      </c>
    </row>
    <row r="32" spans="2:9" x14ac:dyDescent="0.25">
      <c r="B32" s="206">
        <f t="shared" si="1"/>
        <v>0</v>
      </c>
      <c r="C32" s="15"/>
      <c r="D32" s="280"/>
      <c r="E32" s="912"/>
      <c r="F32" s="280">
        <f t="shared" si="3"/>
        <v>0</v>
      </c>
      <c r="G32" s="281"/>
      <c r="H32" s="282"/>
      <c r="I32" s="275">
        <f t="shared" si="2"/>
        <v>0</v>
      </c>
    </row>
    <row r="33" spans="2:9" x14ac:dyDescent="0.25">
      <c r="B33" s="206">
        <f t="shared" si="1"/>
        <v>0</v>
      </c>
      <c r="C33" s="15"/>
      <c r="D33" s="280"/>
      <c r="E33" s="912"/>
      <c r="F33" s="280">
        <f t="shared" si="0"/>
        <v>0</v>
      </c>
      <c r="G33" s="281"/>
      <c r="H33" s="282"/>
      <c r="I33" s="905">
        <f t="shared" si="2"/>
        <v>0</v>
      </c>
    </row>
    <row r="34" spans="2:9" x14ac:dyDescent="0.25">
      <c r="B34" s="206">
        <f t="shared" si="1"/>
        <v>0</v>
      </c>
      <c r="C34" s="15"/>
      <c r="D34" s="280"/>
      <c r="E34" s="912"/>
      <c r="F34" s="280">
        <f t="shared" si="0"/>
        <v>0</v>
      </c>
      <c r="G34" s="281"/>
      <c r="H34" s="282"/>
      <c r="I34" s="905">
        <f t="shared" si="2"/>
        <v>0</v>
      </c>
    </row>
    <row r="35" spans="2:9" x14ac:dyDescent="0.25">
      <c r="B35" s="206">
        <f t="shared" si="1"/>
        <v>0</v>
      </c>
      <c r="C35" s="15"/>
      <c r="D35" s="280"/>
      <c r="E35" s="912"/>
      <c r="F35" s="280">
        <f t="shared" si="0"/>
        <v>0</v>
      </c>
      <c r="G35" s="281"/>
      <c r="H35" s="282"/>
      <c r="I35" s="905">
        <f t="shared" si="2"/>
        <v>0</v>
      </c>
    </row>
    <row r="36" spans="2:9" x14ac:dyDescent="0.25">
      <c r="B36" s="206">
        <f t="shared" si="1"/>
        <v>0</v>
      </c>
      <c r="C36" s="15"/>
      <c r="D36" s="280"/>
      <c r="E36" s="912"/>
      <c r="F36" s="280">
        <f t="shared" si="0"/>
        <v>0</v>
      </c>
      <c r="G36" s="281"/>
      <c r="H36" s="282"/>
      <c r="I36" s="275">
        <f t="shared" si="2"/>
        <v>0</v>
      </c>
    </row>
    <row r="37" spans="2:9" x14ac:dyDescent="0.25">
      <c r="B37" s="206">
        <f t="shared" si="1"/>
        <v>0</v>
      </c>
      <c r="C37" s="15"/>
      <c r="D37" s="280"/>
      <c r="E37" s="912"/>
      <c r="F37" s="280">
        <f t="shared" si="0"/>
        <v>0</v>
      </c>
      <c r="G37" s="281"/>
      <c r="H37" s="282"/>
      <c r="I37" s="275">
        <f t="shared" si="2"/>
        <v>0</v>
      </c>
    </row>
    <row r="38" spans="2:9" x14ac:dyDescent="0.25">
      <c r="B38" s="206">
        <f t="shared" si="1"/>
        <v>0</v>
      </c>
      <c r="C38" s="15"/>
      <c r="D38" s="280"/>
      <c r="E38" s="912"/>
      <c r="F38" s="280">
        <f t="shared" si="0"/>
        <v>0</v>
      </c>
      <c r="G38" s="281"/>
      <c r="H38" s="282"/>
      <c r="I38" s="275">
        <f t="shared" si="2"/>
        <v>0</v>
      </c>
    </row>
    <row r="39" spans="2:9" x14ac:dyDescent="0.25">
      <c r="B39" s="206">
        <f t="shared" si="1"/>
        <v>0</v>
      </c>
      <c r="C39" s="15"/>
      <c r="D39" s="280"/>
      <c r="E39" s="912"/>
      <c r="F39" s="280">
        <f t="shared" si="0"/>
        <v>0</v>
      </c>
      <c r="G39" s="281"/>
      <c r="H39" s="282"/>
      <c r="I39" s="275">
        <f t="shared" si="2"/>
        <v>0</v>
      </c>
    </row>
    <row r="40" spans="2:9" x14ac:dyDescent="0.25">
      <c r="B40" s="206">
        <f t="shared" si="1"/>
        <v>0</v>
      </c>
      <c r="C40" s="15"/>
      <c r="D40" s="280"/>
      <c r="E40" s="912"/>
      <c r="F40" s="280">
        <f t="shared" si="0"/>
        <v>0</v>
      </c>
      <c r="G40" s="281"/>
      <c r="H40" s="282"/>
      <c r="I40" s="275">
        <f t="shared" si="2"/>
        <v>0</v>
      </c>
    </row>
    <row r="41" spans="2:9" x14ac:dyDescent="0.25">
      <c r="B41" s="206">
        <f t="shared" si="1"/>
        <v>0</v>
      </c>
      <c r="C41" s="15"/>
      <c r="D41" s="280"/>
      <c r="E41" s="912"/>
      <c r="F41" s="280">
        <f t="shared" si="0"/>
        <v>0</v>
      </c>
      <c r="G41" s="281"/>
      <c r="H41" s="282"/>
      <c r="I41" s="275">
        <f t="shared" si="2"/>
        <v>0</v>
      </c>
    </row>
    <row r="42" spans="2:9" x14ac:dyDescent="0.25">
      <c r="B42" s="206">
        <f t="shared" si="1"/>
        <v>0</v>
      </c>
      <c r="C42" s="15"/>
      <c r="D42" s="280"/>
      <c r="E42" s="912"/>
      <c r="F42" s="280">
        <f t="shared" si="0"/>
        <v>0</v>
      </c>
      <c r="G42" s="281"/>
      <c r="H42" s="282"/>
      <c r="I42" s="275">
        <f t="shared" si="2"/>
        <v>0</v>
      </c>
    </row>
    <row r="43" spans="2:9" x14ac:dyDescent="0.25">
      <c r="B43" s="206">
        <f t="shared" si="1"/>
        <v>0</v>
      </c>
      <c r="C43" s="15"/>
      <c r="D43" s="280"/>
      <c r="E43" s="912"/>
      <c r="F43" s="280">
        <f t="shared" si="0"/>
        <v>0</v>
      </c>
      <c r="G43" s="281"/>
      <c r="H43" s="282"/>
      <c r="I43" s="275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8" t="s">
        <v>11</v>
      </c>
      <c r="D60" s="1089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076"/>
      <c r="B5" s="517" t="s">
        <v>113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076"/>
      <c r="B6" s="518" t="s">
        <v>114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2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2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2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8" t="s">
        <v>11</v>
      </c>
      <c r="D60" s="1089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2"/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09"/>
      <c r="B5" s="1111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10"/>
      <c r="B6" s="1112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7"/>
      <c r="J80" s="908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7"/>
      <c r="J81" s="908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7"/>
      <c r="J82" s="908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7"/>
      <c r="J83" s="908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7"/>
      <c r="J84" s="908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7"/>
      <c r="J85" s="908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7"/>
      <c r="J86" s="908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7"/>
      <c r="J87" s="908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7"/>
      <c r="J88" s="908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7"/>
      <c r="J89" s="908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7"/>
      <c r="J90" s="908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7"/>
      <c r="J91" s="908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7"/>
      <c r="J92" s="908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7"/>
      <c r="J93" s="908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7"/>
      <c r="J94" s="908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7"/>
      <c r="J95" s="908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7"/>
      <c r="J96" s="908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7"/>
      <c r="J97" s="908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7"/>
      <c r="J98" s="908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7"/>
      <c r="J99" s="908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7"/>
      <c r="J100" s="90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13" t="s">
        <v>11</v>
      </c>
      <c r="D105" s="111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5" t="s">
        <v>223</v>
      </c>
      <c r="B1" s="1115"/>
      <c r="C1" s="1115"/>
      <c r="D1" s="1115"/>
      <c r="E1" s="1115"/>
      <c r="F1" s="1115"/>
      <c r="G1" s="111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16" t="s">
        <v>110</v>
      </c>
      <c r="C4" s="503"/>
      <c r="D4" s="278"/>
      <c r="E4" s="363"/>
      <c r="F4" s="333"/>
      <c r="G4" s="256"/>
    </row>
    <row r="5" spans="1:10" ht="15" customHeight="1" x14ac:dyDescent="0.25">
      <c r="A5" s="1109" t="s">
        <v>68</v>
      </c>
      <c r="B5" s="1117"/>
      <c r="C5" s="581">
        <v>115</v>
      </c>
      <c r="D5" s="331">
        <v>44495</v>
      </c>
      <c r="E5" s="959">
        <v>941.72</v>
      </c>
      <c r="F5" s="960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110"/>
      <c r="B6" s="1118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4">
        <v>44497</v>
      </c>
      <c r="F8" s="70">
        <f t="shared" ref="F8:F51" si="0">D8</f>
        <v>105.14</v>
      </c>
      <c r="G8" s="281" t="s">
        <v>187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4">
        <v>44501</v>
      </c>
      <c r="F9" s="70">
        <f t="shared" si="0"/>
        <v>103.6</v>
      </c>
      <c r="G9" s="281" t="s">
        <v>195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201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183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6">
        <f t="shared" ref="D12:D53" si="3">C12*B12</f>
        <v>0</v>
      </c>
      <c r="E12" s="983"/>
      <c r="F12" s="463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6">
        <f t="shared" si="3"/>
        <v>0</v>
      </c>
      <c r="E13" s="983"/>
      <c r="F13" s="463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6">
        <f t="shared" si="3"/>
        <v>0</v>
      </c>
      <c r="E14" s="984"/>
      <c r="F14" s="463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6">
        <f t="shared" si="3"/>
        <v>0</v>
      </c>
      <c r="E15" s="985"/>
      <c r="F15" s="463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6">
        <f t="shared" si="3"/>
        <v>0</v>
      </c>
      <c r="E16" s="985"/>
      <c r="F16" s="463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6">
        <f t="shared" si="3"/>
        <v>0</v>
      </c>
      <c r="E17" s="985"/>
      <c r="F17" s="463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6">
        <f t="shared" si="3"/>
        <v>0</v>
      </c>
      <c r="E18" s="986"/>
      <c r="F18" s="463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6">
        <f t="shared" si="3"/>
        <v>0</v>
      </c>
      <c r="E19" s="986"/>
      <c r="F19" s="463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6">
        <f t="shared" si="3"/>
        <v>0</v>
      </c>
      <c r="E20" s="984"/>
      <c r="F20" s="463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6">
        <f t="shared" si="3"/>
        <v>0</v>
      </c>
      <c r="E21" s="984"/>
      <c r="F21" s="463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6">
        <f t="shared" si="3"/>
        <v>0</v>
      </c>
      <c r="E22" s="984"/>
      <c r="F22" s="463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6">
        <f t="shared" si="3"/>
        <v>0</v>
      </c>
      <c r="E23" s="984"/>
      <c r="F23" s="463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6">
        <f t="shared" si="3"/>
        <v>0</v>
      </c>
      <c r="E24" s="987"/>
      <c r="F24" s="463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6">
        <f t="shared" si="3"/>
        <v>0</v>
      </c>
      <c r="E25" s="988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6">
        <f t="shared" si="3"/>
        <v>0</v>
      </c>
      <c r="E26" s="988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6">
        <f t="shared" si="3"/>
        <v>0</v>
      </c>
      <c r="E27" s="988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6">
        <f t="shared" si="3"/>
        <v>0</v>
      </c>
      <c r="E28" s="983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6">
        <f t="shared" si="3"/>
        <v>0</v>
      </c>
      <c r="E29" s="983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6">
        <f t="shared" si="3"/>
        <v>0</v>
      </c>
      <c r="E30" s="983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6">
        <f t="shared" si="3"/>
        <v>0</v>
      </c>
      <c r="E31" s="983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89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113" t="s">
        <v>11</v>
      </c>
      <c r="D55" s="1114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Y1" zoomScaleNormal="100" workbookViewId="0">
      <selection activeCell="GZ29" sqref="GZ29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4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4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4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4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4" bestFit="1" customWidth="1"/>
    <col min="80" max="80" width="13.85546875" style="644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4" customWidth="1"/>
    <col min="90" max="90" width="11.42578125" style="644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4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4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4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4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4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4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4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4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4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4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4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4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4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4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4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4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4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4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4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4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4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4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4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4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077" t="s">
        <v>216</v>
      </c>
      <c r="L1" s="1077"/>
      <c r="M1" s="1077"/>
      <c r="N1" s="1077"/>
      <c r="O1" s="1077"/>
      <c r="P1" s="1077"/>
      <c r="Q1" s="1077"/>
      <c r="R1" s="383">
        <f>I1+1</f>
        <v>1</v>
      </c>
      <c r="S1" s="383"/>
      <c r="U1" s="1074" t="str">
        <f>K1</f>
        <v>ENTRADAS DEL MES DE  NOVIEMBRE      2021</v>
      </c>
      <c r="V1" s="1074"/>
      <c r="W1" s="1074"/>
      <c r="X1" s="1074"/>
      <c r="Y1" s="1074"/>
      <c r="Z1" s="1074"/>
      <c r="AA1" s="1074"/>
      <c r="AB1" s="383">
        <f>R1+1</f>
        <v>2</v>
      </c>
      <c r="AC1" s="648"/>
      <c r="AE1" s="1074" t="str">
        <f>U1</f>
        <v>ENTRADAS DEL MES DE  NOVIEMBRE      2021</v>
      </c>
      <c r="AF1" s="1074"/>
      <c r="AG1" s="1074"/>
      <c r="AH1" s="1074"/>
      <c r="AI1" s="1074"/>
      <c r="AJ1" s="1074"/>
      <c r="AK1" s="1074"/>
      <c r="AL1" s="383">
        <f>AB1+1</f>
        <v>3</v>
      </c>
      <c r="AM1" s="383"/>
      <c r="AO1" s="1074" t="str">
        <f>AE1</f>
        <v>ENTRADAS DEL MES DE  NOVIEMBRE      2021</v>
      </c>
      <c r="AP1" s="1074"/>
      <c r="AQ1" s="1074"/>
      <c r="AR1" s="1074"/>
      <c r="AS1" s="1074"/>
      <c r="AT1" s="1074"/>
      <c r="AU1" s="1074"/>
      <c r="AV1" s="383">
        <f>AL1+1</f>
        <v>4</v>
      </c>
      <c r="AW1" s="648"/>
      <c r="AY1" s="1074" t="str">
        <f>AO1</f>
        <v>ENTRADAS DEL MES DE  NOVIEMBRE      2021</v>
      </c>
      <c r="AZ1" s="1074"/>
      <c r="BA1" s="1074"/>
      <c r="BB1" s="1074"/>
      <c r="BC1" s="1074"/>
      <c r="BD1" s="1074"/>
      <c r="BE1" s="1074"/>
      <c r="BF1" s="383">
        <f>AV1+1</f>
        <v>5</v>
      </c>
      <c r="BG1" s="695"/>
      <c r="BI1" s="1074" t="str">
        <f>AY1</f>
        <v>ENTRADAS DEL MES DE  NOVIEMBRE      2021</v>
      </c>
      <c r="BJ1" s="1074"/>
      <c r="BK1" s="1074"/>
      <c r="BL1" s="1074"/>
      <c r="BM1" s="1074"/>
      <c r="BN1" s="1074"/>
      <c r="BO1" s="1074"/>
      <c r="BP1" s="383">
        <f>BF1+1</f>
        <v>6</v>
      </c>
      <c r="BQ1" s="648"/>
      <c r="BS1" s="1074" t="str">
        <f>BI1</f>
        <v>ENTRADAS DEL MES DE  NOVIEMBRE      2021</v>
      </c>
      <c r="BT1" s="1074"/>
      <c r="BU1" s="1074"/>
      <c r="BV1" s="1074"/>
      <c r="BW1" s="1074"/>
      <c r="BX1" s="1074"/>
      <c r="BY1" s="1074"/>
      <c r="BZ1" s="383">
        <f>BP1+1</f>
        <v>7</v>
      </c>
      <c r="CC1" s="1074" t="str">
        <f>BS1</f>
        <v>ENTRADAS DEL MES DE  NOVIEMBRE      2021</v>
      </c>
      <c r="CD1" s="1074"/>
      <c r="CE1" s="1074"/>
      <c r="CF1" s="1074"/>
      <c r="CG1" s="1074"/>
      <c r="CH1" s="1074"/>
      <c r="CI1" s="1074"/>
      <c r="CJ1" s="383">
        <f>BZ1+1</f>
        <v>8</v>
      </c>
      <c r="CM1" s="1074" t="str">
        <f>CC1</f>
        <v>ENTRADAS DEL MES DE  NOVIEMBRE      2021</v>
      </c>
      <c r="CN1" s="1074"/>
      <c r="CO1" s="1074"/>
      <c r="CP1" s="1074"/>
      <c r="CQ1" s="1074"/>
      <c r="CR1" s="1074"/>
      <c r="CS1" s="1074"/>
      <c r="CT1" s="383">
        <f>CJ1+1</f>
        <v>9</v>
      </c>
      <c r="CU1" s="648"/>
      <c r="CW1" s="1074" t="str">
        <f>CM1</f>
        <v>ENTRADAS DEL MES DE  NOVIEMBRE      2021</v>
      </c>
      <c r="CX1" s="1074"/>
      <c r="CY1" s="1074"/>
      <c r="CZ1" s="1074"/>
      <c r="DA1" s="1074"/>
      <c r="DB1" s="1074"/>
      <c r="DC1" s="1074"/>
      <c r="DD1" s="383">
        <f>CT1+1</f>
        <v>10</v>
      </c>
      <c r="DE1" s="648"/>
      <c r="DG1" s="1074" t="str">
        <f>CW1</f>
        <v>ENTRADAS DEL MES DE  NOVIEMBRE      2021</v>
      </c>
      <c r="DH1" s="1074"/>
      <c r="DI1" s="1074"/>
      <c r="DJ1" s="1074"/>
      <c r="DK1" s="1074"/>
      <c r="DL1" s="1074"/>
      <c r="DM1" s="1074"/>
      <c r="DN1" s="383">
        <f>DD1+1</f>
        <v>11</v>
      </c>
      <c r="DO1" s="648"/>
      <c r="DQ1" s="1074" t="str">
        <f>DG1</f>
        <v>ENTRADAS DEL MES DE  NOVIEMBRE      2021</v>
      </c>
      <c r="DR1" s="1074"/>
      <c r="DS1" s="1074"/>
      <c r="DT1" s="1074"/>
      <c r="DU1" s="1074"/>
      <c r="DV1" s="1074"/>
      <c r="DW1" s="1074"/>
      <c r="DX1" s="383">
        <f>DN1+1</f>
        <v>12</v>
      </c>
      <c r="EA1" s="1074" t="str">
        <f>DQ1</f>
        <v>ENTRADAS DEL MES DE  NOVIEMBRE      2021</v>
      </c>
      <c r="EB1" s="1074"/>
      <c r="EC1" s="1074"/>
      <c r="ED1" s="1074"/>
      <c r="EE1" s="1074"/>
      <c r="EF1" s="1074"/>
      <c r="EG1" s="1074"/>
      <c r="EH1" s="383">
        <f>DX1+1</f>
        <v>13</v>
      </c>
      <c r="EI1" s="648"/>
      <c r="EK1" s="1074" t="str">
        <f>EA1</f>
        <v>ENTRADAS DEL MES DE  NOVIEMBRE      2021</v>
      </c>
      <c r="EL1" s="1074"/>
      <c r="EM1" s="1074"/>
      <c r="EN1" s="1074"/>
      <c r="EO1" s="1074"/>
      <c r="EP1" s="1074"/>
      <c r="EQ1" s="1074"/>
      <c r="ER1" s="383">
        <f>EH1+1</f>
        <v>14</v>
      </c>
      <c r="ES1" s="648"/>
      <c r="EU1" s="1074" t="str">
        <f>EK1</f>
        <v>ENTRADAS DEL MES DE  NOVIEMBRE      2021</v>
      </c>
      <c r="EV1" s="1074"/>
      <c r="EW1" s="1074"/>
      <c r="EX1" s="1074"/>
      <c r="EY1" s="1074"/>
      <c r="EZ1" s="1074"/>
      <c r="FA1" s="1074"/>
      <c r="FB1" s="383">
        <f>ER1+1</f>
        <v>15</v>
      </c>
      <c r="FC1" s="648"/>
      <c r="FE1" s="1074" t="str">
        <f>EU1</f>
        <v>ENTRADAS DEL MES DE  NOVIEMBRE      2021</v>
      </c>
      <c r="FF1" s="1074"/>
      <c r="FG1" s="1074"/>
      <c r="FH1" s="1074"/>
      <c r="FI1" s="1074"/>
      <c r="FJ1" s="1074"/>
      <c r="FK1" s="1074"/>
      <c r="FL1" s="383">
        <f>FB1+1</f>
        <v>16</v>
      </c>
      <c r="FM1" s="648"/>
      <c r="FO1" s="1074" t="str">
        <f>FE1</f>
        <v>ENTRADAS DEL MES DE  NOVIEMBRE      2021</v>
      </c>
      <c r="FP1" s="1074"/>
      <c r="FQ1" s="1074"/>
      <c r="FR1" s="1074"/>
      <c r="FS1" s="1074"/>
      <c r="FT1" s="1074"/>
      <c r="FU1" s="1074"/>
      <c r="FV1" s="383">
        <f>FL1+1</f>
        <v>17</v>
      </c>
      <c r="FW1" s="648"/>
      <c r="FY1" s="1074" t="str">
        <f>FO1</f>
        <v>ENTRADAS DEL MES DE  NOVIEMBRE      2021</v>
      </c>
      <c r="FZ1" s="1074"/>
      <c r="GA1" s="1074"/>
      <c r="GB1" s="1074"/>
      <c r="GC1" s="1074"/>
      <c r="GD1" s="1074"/>
      <c r="GE1" s="1074"/>
      <c r="GF1" s="383">
        <f>FV1+1</f>
        <v>18</v>
      </c>
      <c r="GG1" s="648"/>
      <c r="GH1" s="76" t="s">
        <v>37</v>
      </c>
      <c r="GI1" s="1074" t="str">
        <f>FY1</f>
        <v>ENTRADAS DEL MES DE  NOVIEMBRE      2021</v>
      </c>
      <c r="GJ1" s="1074"/>
      <c r="GK1" s="1074"/>
      <c r="GL1" s="1074"/>
      <c r="GM1" s="1074"/>
      <c r="GN1" s="1074"/>
      <c r="GO1" s="1074"/>
      <c r="GP1" s="383">
        <f>GF1+1</f>
        <v>19</v>
      </c>
      <c r="GQ1" s="648"/>
      <c r="GS1" s="1074" t="str">
        <f>GI1</f>
        <v>ENTRADAS DEL MES DE  NOVIEMBRE      2021</v>
      </c>
      <c r="GT1" s="1074"/>
      <c r="GU1" s="1074"/>
      <c r="GV1" s="1074"/>
      <c r="GW1" s="1074"/>
      <c r="GX1" s="1074"/>
      <c r="GY1" s="1074"/>
      <c r="GZ1" s="383">
        <f>GP1+1</f>
        <v>20</v>
      </c>
      <c r="HA1" s="648"/>
      <c r="HC1" s="1074" t="str">
        <f>GS1</f>
        <v>ENTRADAS DEL MES DE  NOVIEMBRE      2021</v>
      </c>
      <c r="HD1" s="1074"/>
      <c r="HE1" s="1074"/>
      <c r="HF1" s="1074"/>
      <c r="HG1" s="1074"/>
      <c r="HH1" s="1074"/>
      <c r="HI1" s="1074"/>
      <c r="HJ1" s="383">
        <f>GZ1+1</f>
        <v>21</v>
      </c>
      <c r="HK1" s="648"/>
      <c r="HM1" s="1074" t="str">
        <f>HC1</f>
        <v>ENTRADAS DEL MES DE  NOVIEMBRE      2021</v>
      </c>
      <c r="HN1" s="1074"/>
      <c r="HO1" s="1074"/>
      <c r="HP1" s="1074"/>
      <c r="HQ1" s="1074"/>
      <c r="HR1" s="1074"/>
      <c r="HS1" s="1074"/>
      <c r="HT1" s="383">
        <f>HJ1+1</f>
        <v>22</v>
      </c>
      <c r="HU1" s="648"/>
      <c r="HW1" s="1074" t="str">
        <f>HM1</f>
        <v>ENTRADAS DEL MES DE  NOVIEMBRE      2021</v>
      </c>
      <c r="HX1" s="1074"/>
      <c r="HY1" s="1074"/>
      <c r="HZ1" s="1074"/>
      <c r="IA1" s="1074"/>
      <c r="IB1" s="1074"/>
      <c r="IC1" s="1074"/>
      <c r="ID1" s="383">
        <f>HT1+1</f>
        <v>23</v>
      </c>
      <c r="IE1" s="648"/>
      <c r="IG1" s="1074" t="str">
        <f>HW1</f>
        <v>ENTRADAS DEL MES DE  NOVIEMBRE      2021</v>
      </c>
      <c r="IH1" s="1074"/>
      <c r="II1" s="1074"/>
      <c r="IJ1" s="1074"/>
      <c r="IK1" s="1074"/>
      <c r="IL1" s="1074"/>
      <c r="IM1" s="1074"/>
      <c r="IN1" s="383">
        <f>ID1+1</f>
        <v>24</v>
      </c>
      <c r="IO1" s="648"/>
      <c r="IQ1" s="1074" t="str">
        <f>IG1</f>
        <v>ENTRADAS DEL MES DE  NOVIEMBRE      2021</v>
      </c>
      <c r="IR1" s="1074"/>
      <c r="IS1" s="1074"/>
      <c r="IT1" s="1074"/>
      <c r="IU1" s="1074"/>
      <c r="IV1" s="1074"/>
      <c r="IW1" s="1074"/>
      <c r="IX1" s="383">
        <f>IN1+1</f>
        <v>25</v>
      </c>
      <c r="IY1" s="648"/>
      <c r="JA1" s="1074" t="str">
        <f>IQ1</f>
        <v>ENTRADAS DEL MES DE  NOVIEMBRE      2021</v>
      </c>
      <c r="JB1" s="1074"/>
      <c r="JC1" s="1074"/>
      <c r="JD1" s="1074"/>
      <c r="JE1" s="1074"/>
      <c r="JF1" s="1074"/>
      <c r="JG1" s="1074"/>
      <c r="JH1" s="383">
        <f>IX1+1</f>
        <v>26</v>
      </c>
      <c r="JI1" s="648"/>
      <c r="JK1" s="1085" t="str">
        <f>JA1</f>
        <v>ENTRADAS DEL MES DE  NOVIEMBRE      2021</v>
      </c>
      <c r="JL1" s="1085"/>
      <c r="JM1" s="1085"/>
      <c r="JN1" s="1085"/>
      <c r="JO1" s="1085"/>
      <c r="JP1" s="1085"/>
      <c r="JQ1" s="1085"/>
      <c r="JR1" s="383">
        <f>JH1+1</f>
        <v>27</v>
      </c>
      <c r="JS1" s="648"/>
      <c r="JU1" s="1074" t="str">
        <f>JK1</f>
        <v>ENTRADAS DEL MES DE  NOVIEMBRE      2021</v>
      </c>
      <c r="JV1" s="1074"/>
      <c r="JW1" s="1074"/>
      <c r="JX1" s="1074"/>
      <c r="JY1" s="1074"/>
      <c r="JZ1" s="1074"/>
      <c r="KA1" s="1074"/>
      <c r="KB1" s="383">
        <f>JR1+1</f>
        <v>28</v>
      </c>
      <c r="KC1" s="648"/>
      <c r="KE1" s="1074" t="str">
        <f>JU1</f>
        <v>ENTRADAS DEL MES DE  NOVIEMBRE      2021</v>
      </c>
      <c r="KF1" s="1074"/>
      <c r="KG1" s="1074"/>
      <c r="KH1" s="1074"/>
      <c r="KI1" s="1074"/>
      <c r="KJ1" s="1074"/>
      <c r="KK1" s="1074"/>
      <c r="KL1" s="383">
        <f>KB1+1</f>
        <v>29</v>
      </c>
      <c r="KM1" s="648"/>
      <c r="KO1" s="1074" t="str">
        <f>KE1</f>
        <v>ENTRADAS DEL MES DE  NOVIEMBRE      2021</v>
      </c>
      <c r="KP1" s="1074"/>
      <c r="KQ1" s="1074"/>
      <c r="KR1" s="1074"/>
      <c r="KS1" s="1074"/>
      <c r="KT1" s="1074"/>
      <c r="KU1" s="1074"/>
      <c r="KV1" s="383">
        <f>KL1+1</f>
        <v>30</v>
      </c>
      <c r="KW1" s="648"/>
      <c r="KY1" s="1074" t="str">
        <f>KO1</f>
        <v>ENTRADAS DEL MES DE  NOVIEMBRE      2021</v>
      </c>
      <c r="KZ1" s="1074"/>
      <c r="LA1" s="1074"/>
      <c r="LB1" s="1074"/>
      <c r="LC1" s="1074"/>
      <c r="LD1" s="1074"/>
      <c r="LE1" s="1074"/>
      <c r="LF1" s="383">
        <f>KV1+1</f>
        <v>31</v>
      </c>
      <c r="LG1" s="648"/>
      <c r="LI1" s="1074" t="str">
        <f>KY1</f>
        <v>ENTRADAS DEL MES DE  NOVIEMBRE      2021</v>
      </c>
      <c r="LJ1" s="1074"/>
      <c r="LK1" s="1074"/>
      <c r="LL1" s="1074"/>
      <c r="LM1" s="1074"/>
      <c r="LN1" s="1074"/>
      <c r="LO1" s="1074"/>
      <c r="LP1" s="383">
        <f>LF1+1</f>
        <v>32</v>
      </c>
      <c r="LQ1" s="648"/>
      <c r="LS1" s="1074" t="str">
        <f>LI1</f>
        <v>ENTRADAS DEL MES DE  NOVIEMBRE      2021</v>
      </c>
      <c r="LT1" s="1074"/>
      <c r="LU1" s="1074"/>
      <c r="LV1" s="1074"/>
      <c r="LW1" s="1074"/>
      <c r="LX1" s="1074"/>
      <c r="LY1" s="1074"/>
      <c r="LZ1" s="383">
        <f>LP1+1</f>
        <v>33</v>
      </c>
      <c r="MB1" s="1074" t="str">
        <f>LS1</f>
        <v>ENTRADAS DEL MES DE  NOVIEMBRE      2021</v>
      </c>
      <c r="MC1" s="1074"/>
      <c r="MD1" s="1074"/>
      <c r="ME1" s="1074"/>
      <c r="MF1" s="1074"/>
      <c r="MG1" s="1074"/>
      <c r="MH1" s="1074"/>
      <c r="MI1" s="383">
        <f>LZ1+1</f>
        <v>34</v>
      </c>
      <c r="MJ1" s="383"/>
      <c r="ML1" s="1074" t="str">
        <f>MB1</f>
        <v>ENTRADAS DEL MES DE  NOVIEMBRE      2021</v>
      </c>
      <c r="MM1" s="1074"/>
      <c r="MN1" s="1074"/>
      <c r="MO1" s="1074"/>
      <c r="MP1" s="1074"/>
      <c r="MQ1" s="1074"/>
      <c r="MR1" s="1074"/>
      <c r="MS1" s="383">
        <f>MI1+1</f>
        <v>35</v>
      </c>
      <c r="MT1" s="383"/>
      <c r="MV1" s="1074" t="str">
        <f>ML1</f>
        <v>ENTRADAS DEL MES DE  NOVIEMBRE      2021</v>
      </c>
      <c r="MW1" s="1074"/>
      <c r="MX1" s="1074"/>
      <c r="MY1" s="1074"/>
      <c r="MZ1" s="1074"/>
      <c r="NA1" s="1074"/>
      <c r="NB1" s="1074"/>
      <c r="NC1" s="383">
        <f>MS1+1</f>
        <v>36</v>
      </c>
      <c r="ND1" s="383"/>
      <c r="NF1" s="1074" t="str">
        <f>MV1</f>
        <v>ENTRADAS DEL MES DE  NOVIEMBRE      2021</v>
      </c>
      <c r="NG1" s="1074"/>
      <c r="NH1" s="1074"/>
      <c r="NI1" s="1074"/>
      <c r="NJ1" s="1074"/>
      <c r="NK1" s="1074"/>
      <c r="NL1" s="1074"/>
      <c r="NM1" s="383">
        <f>NC1+1</f>
        <v>37</v>
      </c>
      <c r="NN1" s="383"/>
      <c r="NP1" s="1074" t="str">
        <f>NF1</f>
        <v>ENTRADAS DEL MES DE  NOVIEMBRE      2021</v>
      </c>
      <c r="NQ1" s="1074"/>
      <c r="NR1" s="1074"/>
      <c r="NS1" s="1074"/>
      <c r="NT1" s="1074"/>
      <c r="NU1" s="1074"/>
      <c r="NV1" s="1074"/>
      <c r="NW1" s="383">
        <f>NM1+1</f>
        <v>38</v>
      </c>
      <c r="NX1" s="383"/>
      <c r="NZ1" s="1074" t="str">
        <f>NP1</f>
        <v>ENTRADAS DEL MES DE  NOVIEMBRE      2021</v>
      </c>
      <c r="OA1" s="1074"/>
      <c r="OB1" s="1074"/>
      <c r="OC1" s="1074"/>
      <c r="OD1" s="1074"/>
      <c r="OE1" s="1074"/>
      <c r="OF1" s="1074"/>
      <c r="OG1" s="383">
        <f>NW1+1</f>
        <v>39</v>
      </c>
      <c r="OH1" s="383"/>
      <c r="OJ1" s="1074" t="str">
        <f>NZ1</f>
        <v>ENTRADAS DEL MES DE  NOVIEMBRE      2021</v>
      </c>
      <c r="OK1" s="1074"/>
      <c r="OL1" s="1074"/>
      <c r="OM1" s="1074"/>
      <c r="ON1" s="1074"/>
      <c r="OO1" s="1074"/>
      <c r="OP1" s="1074"/>
      <c r="OQ1" s="383">
        <f>OG1+1</f>
        <v>40</v>
      </c>
      <c r="OR1" s="383"/>
      <c r="OT1" s="1074" t="str">
        <f>OJ1</f>
        <v>ENTRADAS DEL MES DE  NOVIEMBRE      2021</v>
      </c>
      <c r="OU1" s="1074"/>
      <c r="OV1" s="1074"/>
      <c r="OW1" s="1074"/>
      <c r="OX1" s="1074"/>
      <c r="OY1" s="1074"/>
      <c r="OZ1" s="1074"/>
      <c r="PA1" s="383">
        <f>OQ1+1</f>
        <v>41</v>
      </c>
      <c r="PB1" s="383"/>
      <c r="PD1" s="1074" t="str">
        <f>OT1</f>
        <v>ENTRADAS DEL MES DE  NOVIEMBRE      2021</v>
      </c>
      <c r="PE1" s="1074"/>
      <c r="PF1" s="1074"/>
      <c r="PG1" s="1074"/>
      <c r="PH1" s="1074"/>
      <c r="PI1" s="1074"/>
      <c r="PJ1" s="1074"/>
      <c r="PK1" s="383">
        <f>PA1+1</f>
        <v>42</v>
      </c>
      <c r="PL1" s="383"/>
      <c r="PN1" s="1074" t="str">
        <f>PD1</f>
        <v>ENTRADAS DEL MES DE  NOVIEMBRE      2021</v>
      </c>
      <c r="PO1" s="1074"/>
      <c r="PP1" s="1074"/>
      <c r="PQ1" s="1074"/>
      <c r="PR1" s="1074"/>
      <c r="PS1" s="1074"/>
      <c r="PT1" s="1074"/>
      <c r="PU1" s="383">
        <f>PK1+1</f>
        <v>43</v>
      </c>
      <c r="PW1" s="1074" t="str">
        <f>PN1</f>
        <v>ENTRADAS DEL MES DE  NOVIEMBRE      2021</v>
      </c>
      <c r="PX1" s="1074"/>
      <c r="PY1" s="1074"/>
      <c r="PZ1" s="1074"/>
      <c r="QA1" s="1074"/>
      <c r="QB1" s="1074"/>
      <c r="QC1" s="1074"/>
      <c r="QD1" s="383">
        <f>PU1+1</f>
        <v>44</v>
      </c>
      <c r="QF1" s="1074" t="str">
        <f>PW1</f>
        <v>ENTRADAS DEL MES DE  NOVIEMBRE      2021</v>
      </c>
      <c r="QG1" s="1074"/>
      <c r="QH1" s="1074"/>
      <c r="QI1" s="1074"/>
      <c r="QJ1" s="1074"/>
      <c r="QK1" s="1074"/>
      <c r="QL1" s="1074"/>
      <c r="QM1" s="383">
        <f>QD1+1</f>
        <v>45</v>
      </c>
      <c r="QO1" s="1074" t="str">
        <f>QF1</f>
        <v>ENTRADAS DEL MES DE  NOVIEMBRE      2021</v>
      </c>
      <c r="QP1" s="1074"/>
      <c r="QQ1" s="1074"/>
      <c r="QR1" s="1074"/>
      <c r="QS1" s="1074"/>
      <c r="QT1" s="1074"/>
      <c r="QU1" s="1074"/>
      <c r="QV1" s="383">
        <f>QM1+1</f>
        <v>46</v>
      </c>
      <c r="QX1" s="1074" t="str">
        <f>QO1</f>
        <v>ENTRADAS DEL MES DE  NOVIEMBRE      2021</v>
      </c>
      <c r="QY1" s="1074"/>
      <c r="QZ1" s="1074"/>
      <c r="RA1" s="1074"/>
      <c r="RB1" s="1074"/>
      <c r="RC1" s="1074"/>
      <c r="RD1" s="1074"/>
      <c r="RE1" s="383">
        <f>QV1+1</f>
        <v>47</v>
      </c>
      <c r="RG1" s="1074" t="str">
        <f>QX1</f>
        <v>ENTRADAS DEL MES DE  NOVIEMBRE      2021</v>
      </c>
      <c r="RH1" s="1074"/>
      <c r="RI1" s="1074"/>
      <c r="RJ1" s="1074"/>
      <c r="RK1" s="1074"/>
      <c r="RL1" s="1074"/>
      <c r="RM1" s="1074"/>
      <c r="RN1" s="383">
        <f>RE1+1</f>
        <v>48</v>
      </c>
      <c r="RP1" s="1074" t="str">
        <f>RG1</f>
        <v>ENTRADAS DEL MES DE  NOVIEMBRE      2021</v>
      </c>
      <c r="RQ1" s="1074"/>
      <c r="RR1" s="1074"/>
      <c r="RS1" s="1074"/>
      <c r="RT1" s="1074"/>
      <c r="RU1" s="1074"/>
      <c r="RV1" s="1074"/>
      <c r="RW1" s="383">
        <f>RN1+1</f>
        <v>49</v>
      </c>
      <c r="RY1" s="1074" t="str">
        <f>RP1</f>
        <v>ENTRADAS DEL MES DE  NOVIEMBRE      2021</v>
      </c>
      <c r="RZ1" s="1074"/>
      <c r="SA1" s="1074"/>
      <c r="SB1" s="1074"/>
      <c r="SC1" s="1074"/>
      <c r="SD1" s="1074"/>
      <c r="SE1" s="1074"/>
      <c r="SF1" s="383">
        <f>RW1+1</f>
        <v>50</v>
      </c>
      <c r="SH1" s="1074" t="str">
        <f>RY1</f>
        <v>ENTRADAS DEL MES DE  NOVIEMBRE      2021</v>
      </c>
      <c r="SI1" s="1074"/>
      <c r="SJ1" s="1074"/>
      <c r="SK1" s="1074"/>
      <c r="SL1" s="1074"/>
      <c r="SM1" s="1074"/>
      <c r="SN1" s="1074"/>
      <c r="SO1" s="383">
        <f>SF1+1</f>
        <v>51</v>
      </c>
      <c r="SQ1" s="1074" t="str">
        <f>SH1</f>
        <v>ENTRADAS DEL MES DE  NOVIEMBRE      2021</v>
      </c>
      <c r="SR1" s="1074"/>
      <c r="SS1" s="1074"/>
      <c r="ST1" s="1074"/>
      <c r="SU1" s="1074"/>
      <c r="SV1" s="1074"/>
      <c r="SW1" s="1074"/>
      <c r="SX1" s="383">
        <f>SO1+1</f>
        <v>52</v>
      </c>
      <c r="SZ1" s="1074" t="str">
        <f>SQ1</f>
        <v>ENTRADAS DEL MES DE  NOVIEMBRE      2021</v>
      </c>
      <c r="TA1" s="1074"/>
      <c r="TB1" s="1074"/>
      <c r="TC1" s="1074"/>
      <c r="TD1" s="1074"/>
      <c r="TE1" s="1074"/>
      <c r="TF1" s="1074"/>
      <c r="TG1" s="383">
        <f>SX1+1</f>
        <v>53</v>
      </c>
      <c r="TI1" s="1074" t="str">
        <f>SZ1</f>
        <v>ENTRADAS DEL MES DE  NOVIEMBRE      2021</v>
      </c>
      <c r="TJ1" s="1074"/>
      <c r="TK1" s="1074"/>
      <c r="TL1" s="1074"/>
      <c r="TM1" s="1074"/>
      <c r="TN1" s="1074"/>
      <c r="TO1" s="1074"/>
      <c r="TP1" s="383">
        <f>TG1+1</f>
        <v>54</v>
      </c>
      <c r="TR1" s="1074" t="str">
        <f>TI1</f>
        <v>ENTRADAS DEL MES DE  NOVIEMBRE      2021</v>
      </c>
      <c r="TS1" s="1074"/>
      <c r="TT1" s="1074"/>
      <c r="TU1" s="1074"/>
      <c r="TV1" s="1074"/>
      <c r="TW1" s="1074"/>
      <c r="TX1" s="1074"/>
      <c r="TY1" s="383">
        <f>TP1+1</f>
        <v>55</v>
      </c>
      <c r="UA1" s="1074" t="str">
        <f>TR1</f>
        <v>ENTRADAS DEL MES DE  NOVIEMBRE      2021</v>
      </c>
      <c r="UB1" s="1074"/>
      <c r="UC1" s="1074"/>
      <c r="UD1" s="1074"/>
      <c r="UE1" s="1074"/>
      <c r="UF1" s="1074"/>
      <c r="UG1" s="1074"/>
      <c r="UH1" s="383">
        <f>TY1+1</f>
        <v>56</v>
      </c>
      <c r="UJ1" s="1074" t="str">
        <f>UA1</f>
        <v>ENTRADAS DEL MES DE  NOVIEMBRE      2021</v>
      </c>
      <c r="UK1" s="1074"/>
      <c r="UL1" s="1074"/>
      <c r="UM1" s="1074"/>
      <c r="UN1" s="1074"/>
      <c r="UO1" s="1074"/>
      <c r="UP1" s="1074"/>
      <c r="UQ1" s="383">
        <f>UH1+1</f>
        <v>57</v>
      </c>
      <c r="US1" s="1074" t="str">
        <f>UJ1</f>
        <v>ENTRADAS DEL MES DE  NOVIEMBRE      2021</v>
      </c>
      <c r="UT1" s="1074"/>
      <c r="UU1" s="1074"/>
      <c r="UV1" s="1074"/>
      <c r="UW1" s="1074"/>
      <c r="UX1" s="1074"/>
      <c r="UY1" s="1074"/>
      <c r="UZ1" s="383">
        <f>UQ1+1</f>
        <v>58</v>
      </c>
      <c r="VB1" s="1074" t="str">
        <f>US1</f>
        <v>ENTRADAS DEL MES DE  NOVIEMBRE      2021</v>
      </c>
      <c r="VC1" s="1074"/>
      <c r="VD1" s="1074"/>
      <c r="VE1" s="1074"/>
      <c r="VF1" s="1074"/>
      <c r="VG1" s="1074"/>
      <c r="VH1" s="1074"/>
      <c r="VI1" s="383">
        <f>UZ1+1</f>
        <v>59</v>
      </c>
      <c r="VK1" s="1074" t="str">
        <f>VB1</f>
        <v>ENTRADAS DEL MES DE  NOVIEMBRE      2021</v>
      </c>
      <c r="VL1" s="1074"/>
      <c r="VM1" s="1074"/>
      <c r="VN1" s="1074"/>
      <c r="VO1" s="1074"/>
      <c r="VP1" s="1074"/>
      <c r="VQ1" s="1074"/>
      <c r="VR1" s="383">
        <f>VI1+1</f>
        <v>60</v>
      </c>
      <c r="VT1" s="1074" t="str">
        <f>VK1</f>
        <v>ENTRADAS DEL MES DE  NOVIEMBRE      2021</v>
      </c>
      <c r="VU1" s="1074"/>
      <c r="VV1" s="1074"/>
      <c r="VW1" s="1074"/>
      <c r="VX1" s="1074"/>
      <c r="VY1" s="1074"/>
      <c r="VZ1" s="1074"/>
      <c r="WA1" s="383">
        <f>VR1+1</f>
        <v>61</v>
      </c>
      <c r="WC1" s="1074" t="str">
        <f>VT1</f>
        <v>ENTRADAS DEL MES DE  NOVIEMBRE      2021</v>
      </c>
      <c r="WD1" s="1074"/>
      <c r="WE1" s="1074"/>
      <c r="WF1" s="1074"/>
      <c r="WG1" s="1074"/>
      <c r="WH1" s="1074"/>
      <c r="WI1" s="1074"/>
      <c r="WJ1" s="383">
        <f>WA1+1</f>
        <v>62</v>
      </c>
      <c r="WL1" s="1074" t="str">
        <f>WC1</f>
        <v>ENTRADAS DEL MES DE  NOVIEMBRE      2021</v>
      </c>
      <c r="WM1" s="1074"/>
      <c r="WN1" s="1074"/>
      <c r="WO1" s="1074"/>
      <c r="WP1" s="1074"/>
      <c r="WQ1" s="1074"/>
      <c r="WR1" s="1074"/>
      <c r="WS1" s="383">
        <f>WJ1+1</f>
        <v>63</v>
      </c>
      <c r="WU1" s="1074" t="str">
        <f>WL1</f>
        <v>ENTRADAS DEL MES DE  NOVIEMBRE      2021</v>
      </c>
      <c r="WV1" s="1074"/>
      <c r="WW1" s="1074"/>
      <c r="WX1" s="1074"/>
      <c r="WY1" s="1074"/>
      <c r="WZ1" s="1074"/>
      <c r="XA1" s="1074"/>
      <c r="XB1" s="383">
        <f>WS1+1</f>
        <v>64</v>
      </c>
      <c r="XD1" s="1074" t="str">
        <f>WU1</f>
        <v>ENTRADAS DEL MES DE  NOVIEMBRE      2021</v>
      </c>
      <c r="XE1" s="1074"/>
      <c r="XF1" s="1074"/>
      <c r="XG1" s="1074"/>
      <c r="XH1" s="1074"/>
      <c r="XI1" s="1074"/>
      <c r="XJ1" s="1074"/>
      <c r="XK1" s="383">
        <f>XB1+1</f>
        <v>65</v>
      </c>
      <c r="XM1" s="1074" t="str">
        <f>XD1</f>
        <v>ENTRADAS DEL MES DE  NOVIEMBRE      2021</v>
      </c>
      <c r="XN1" s="1074"/>
      <c r="XO1" s="1074"/>
      <c r="XP1" s="1074"/>
      <c r="XQ1" s="1074"/>
      <c r="XR1" s="1074"/>
      <c r="XS1" s="1074"/>
      <c r="XT1" s="383">
        <f>XK1+1</f>
        <v>66</v>
      </c>
      <c r="XV1" s="1074" t="str">
        <f>XM1</f>
        <v>ENTRADAS DEL MES DE  NOVIEMBRE      2021</v>
      </c>
      <c r="XW1" s="1074"/>
      <c r="XX1" s="1074"/>
      <c r="XY1" s="1074"/>
      <c r="XZ1" s="1074"/>
      <c r="YA1" s="1074"/>
      <c r="YB1" s="1074"/>
      <c r="YC1" s="383">
        <f>XT1+1</f>
        <v>67</v>
      </c>
      <c r="YE1" s="1074" t="str">
        <f>XV1</f>
        <v>ENTRADAS DEL MES DE  NOVIEMBRE      2021</v>
      </c>
      <c r="YF1" s="1074"/>
      <c r="YG1" s="1074"/>
      <c r="YH1" s="1074"/>
      <c r="YI1" s="1074"/>
      <c r="YJ1" s="1074"/>
      <c r="YK1" s="1074"/>
      <c r="YL1" s="383">
        <f>YC1+1</f>
        <v>68</v>
      </c>
      <c r="YN1" s="1074" t="str">
        <f>YE1</f>
        <v>ENTRADAS DEL MES DE  NOVIEMBRE      2021</v>
      </c>
      <c r="YO1" s="1074"/>
      <c r="YP1" s="1074"/>
      <c r="YQ1" s="1074"/>
      <c r="YR1" s="1074"/>
      <c r="YS1" s="1074"/>
      <c r="YT1" s="1074"/>
      <c r="YU1" s="383">
        <f>YL1+1</f>
        <v>69</v>
      </c>
      <c r="YW1" s="1074" t="str">
        <f>YN1</f>
        <v>ENTRADAS DEL MES DE  NOVIEMBRE      2021</v>
      </c>
      <c r="YX1" s="1074"/>
      <c r="YY1" s="1074"/>
      <c r="YZ1" s="1074"/>
      <c r="ZA1" s="1074"/>
      <c r="ZB1" s="1074"/>
      <c r="ZC1" s="1074"/>
      <c r="ZD1" s="383">
        <f>YU1+1</f>
        <v>70</v>
      </c>
      <c r="ZF1" s="1074" t="str">
        <f>YW1</f>
        <v>ENTRADAS DEL MES DE  NOVIEMBRE      2021</v>
      </c>
      <c r="ZG1" s="1074"/>
      <c r="ZH1" s="1074"/>
      <c r="ZI1" s="1074"/>
      <c r="ZJ1" s="1074"/>
      <c r="ZK1" s="1074"/>
      <c r="ZL1" s="1074"/>
      <c r="ZM1" s="383">
        <f>ZD1+1</f>
        <v>71</v>
      </c>
      <c r="ZO1" s="1074" t="str">
        <f>ZF1</f>
        <v>ENTRADAS DEL MES DE  NOVIEMBRE      2021</v>
      </c>
      <c r="ZP1" s="1074"/>
      <c r="ZQ1" s="1074"/>
      <c r="ZR1" s="1074"/>
      <c r="ZS1" s="1074"/>
      <c r="ZT1" s="1074"/>
      <c r="ZU1" s="1074"/>
      <c r="ZV1" s="383">
        <f>ZM1+1</f>
        <v>72</v>
      </c>
      <c r="ZX1" s="1074" t="str">
        <f>ZO1</f>
        <v>ENTRADAS DEL MES DE  NOVIEMBRE      2021</v>
      </c>
      <c r="ZY1" s="1074"/>
      <c r="ZZ1" s="1074"/>
      <c r="AAA1" s="1074"/>
      <c r="AAB1" s="1074"/>
      <c r="AAC1" s="1074"/>
      <c r="AAD1" s="1074"/>
      <c r="AAE1" s="383">
        <f>ZV1+1</f>
        <v>73</v>
      </c>
      <c r="AAG1" s="1074" t="str">
        <f>ZX1</f>
        <v>ENTRADAS DEL MES DE  NOVIEMBRE      2021</v>
      </c>
      <c r="AAH1" s="1074"/>
      <c r="AAI1" s="1074"/>
      <c r="AAJ1" s="1074"/>
      <c r="AAK1" s="1074"/>
      <c r="AAL1" s="1074"/>
      <c r="AAM1" s="1074"/>
      <c r="AAN1" s="383">
        <f>AAE1+1</f>
        <v>74</v>
      </c>
      <c r="AAP1" s="1074" t="str">
        <f>AAG1</f>
        <v>ENTRADAS DEL MES DE  NOVIEMBRE      2021</v>
      </c>
      <c r="AAQ1" s="1074"/>
      <c r="AAR1" s="1074"/>
      <c r="AAS1" s="1074"/>
      <c r="AAT1" s="1074"/>
      <c r="AAU1" s="1074"/>
      <c r="AAV1" s="1074"/>
      <c r="AAW1" s="383">
        <f>AAN1+1</f>
        <v>75</v>
      </c>
      <c r="AAY1" s="1074" t="str">
        <f>AAP1</f>
        <v>ENTRADAS DEL MES DE  NOVIEMBRE      2021</v>
      </c>
      <c r="AAZ1" s="1074"/>
      <c r="ABA1" s="1074"/>
      <c r="ABB1" s="1074"/>
      <c r="ABC1" s="1074"/>
      <c r="ABD1" s="1074"/>
      <c r="ABE1" s="1074"/>
      <c r="ABF1" s="383">
        <f>AAW1+1</f>
        <v>76</v>
      </c>
      <c r="ABH1" s="1074" t="str">
        <f>AAY1</f>
        <v>ENTRADAS DEL MES DE  NOVIEMBRE      2021</v>
      </c>
      <c r="ABI1" s="1074"/>
      <c r="ABJ1" s="1074"/>
      <c r="ABK1" s="1074"/>
      <c r="ABL1" s="1074"/>
      <c r="ABM1" s="1074"/>
      <c r="ABN1" s="1074"/>
      <c r="ABO1" s="383">
        <f>ABF1+1</f>
        <v>77</v>
      </c>
      <c r="ABQ1" s="1074" t="str">
        <f>ABH1</f>
        <v>ENTRADAS DEL MES DE  NOVIEMBRE      2021</v>
      </c>
      <c r="ABR1" s="1074"/>
      <c r="ABS1" s="1074"/>
      <c r="ABT1" s="1074"/>
      <c r="ABU1" s="1074"/>
      <c r="ABV1" s="1074"/>
      <c r="ABW1" s="1074"/>
      <c r="ABX1" s="383">
        <f>ABO1+1</f>
        <v>78</v>
      </c>
      <c r="ABZ1" s="1074" t="str">
        <f>ABQ1</f>
        <v>ENTRADAS DEL MES DE  NOVIEMBRE      2021</v>
      </c>
      <c r="ACA1" s="1074"/>
      <c r="ACB1" s="1074"/>
      <c r="ACC1" s="1074"/>
      <c r="ACD1" s="1074"/>
      <c r="ACE1" s="1074"/>
      <c r="ACF1" s="1074"/>
      <c r="ACG1" s="383">
        <f>ABX1+1</f>
        <v>79</v>
      </c>
      <c r="ACI1" s="1074" t="str">
        <f>ABZ1</f>
        <v>ENTRADAS DEL MES DE  NOVIEMBRE      2021</v>
      </c>
      <c r="ACJ1" s="1074"/>
      <c r="ACK1" s="1074"/>
      <c r="ACL1" s="1074"/>
      <c r="ACM1" s="1074"/>
      <c r="ACN1" s="1074"/>
      <c r="ACO1" s="1074"/>
      <c r="ACP1" s="383">
        <f>ACG1+1</f>
        <v>80</v>
      </c>
      <c r="ACR1" s="1074" t="str">
        <f>ACI1</f>
        <v>ENTRADAS DEL MES DE  NOVIEMBRE      2021</v>
      </c>
      <c r="ACS1" s="1074"/>
      <c r="ACT1" s="1074"/>
      <c r="ACU1" s="1074"/>
      <c r="ACV1" s="1074"/>
      <c r="ACW1" s="1074"/>
      <c r="ACX1" s="1074"/>
      <c r="ACY1" s="383">
        <f>ACP1+1</f>
        <v>81</v>
      </c>
      <c r="ADA1" s="1074" t="str">
        <f>ACR1</f>
        <v>ENTRADAS DEL MES DE  NOVIEMBRE      2021</v>
      </c>
      <c r="ADB1" s="1074"/>
      <c r="ADC1" s="1074"/>
      <c r="ADD1" s="1074"/>
      <c r="ADE1" s="1074"/>
      <c r="ADF1" s="1074"/>
      <c r="ADG1" s="1074"/>
      <c r="ADH1" s="383">
        <f>ACY1+1</f>
        <v>82</v>
      </c>
      <c r="ADJ1" s="1074" t="str">
        <f>ADA1</f>
        <v>ENTRADAS DEL MES DE  NOVIEMBRE      2021</v>
      </c>
      <c r="ADK1" s="1074"/>
      <c r="ADL1" s="1074"/>
      <c r="ADM1" s="1074"/>
      <c r="ADN1" s="1074"/>
      <c r="ADO1" s="1074"/>
      <c r="ADP1" s="1074"/>
      <c r="ADQ1" s="383">
        <f>ADH1+1</f>
        <v>83</v>
      </c>
      <c r="ADS1" s="1074" t="str">
        <f>ADJ1</f>
        <v>ENTRADAS DEL MES DE  NOVIEMBRE      2021</v>
      </c>
      <c r="ADT1" s="1074"/>
      <c r="ADU1" s="1074"/>
      <c r="ADV1" s="1074"/>
      <c r="ADW1" s="1074"/>
      <c r="ADX1" s="1074"/>
      <c r="ADY1" s="1074"/>
      <c r="ADZ1" s="383">
        <f>ADQ1+1</f>
        <v>84</v>
      </c>
      <c r="AEB1" s="1074" t="str">
        <f>ADS1</f>
        <v>ENTRADAS DEL MES DE  NOVIEMBRE      2021</v>
      </c>
      <c r="AEC1" s="1074"/>
      <c r="AED1" s="1074"/>
      <c r="AEE1" s="1074"/>
      <c r="AEF1" s="1074"/>
      <c r="AEG1" s="1074"/>
      <c r="AEH1" s="1074"/>
      <c r="AEI1" s="383">
        <f>ADZ1+1</f>
        <v>85</v>
      </c>
      <c r="AEK1" s="1074" t="str">
        <f>AEB1</f>
        <v>ENTRADAS DEL MES DE  NOVIEMBRE      2021</v>
      </c>
      <c r="AEL1" s="1074"/>
      <c r="AEM1" s="1074"/>
      <c r="AEN1" s="1074"/>
      <c r="AEO1" s="1074"/>
      <c r="AEP1" s="1074"/>
      <c r="AEQ1" s="1074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3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3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3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3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3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3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3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3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3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3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3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3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5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3"/>
      <c r="KF4" s="76" t="s">
        <v>23</v>
      </c>
      <c r="KK4" s="377"/>
      <c r="KO4" s="74"/>
      <c r="KP4" s="74" t="s">
        <v>23</v>
      </c>
      <c r="KU4" s="74"/>
      <c r="KV4" s="134"/>
      <c r="KW4" s="664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4" t="s">
        <v>230</v>
      </c>
      <c r="L5" s="1025" t="s">
        <v>231</v>
      </c>
      <c r="M5" s="902" t="s">
        <v>232</v>
      </c>
      <c r="N5" s="140">
        <v>44509</v>
      </c>
      <c r="O5" s="76">
        <v>18722.07</v>
      </c>
      <c r="P5" s="74">
        <v>21</v>
      </c>
      <c r="Q5" s="1029">
        <v>18780.900000000001</v>
      </c>
      <c r="R5" s="144">
        <f>O5-Q5</f>
        <v>-58.830000000001746</v>
      </c>
      <c r="S5" s="650"/>
      <c r="T5" s="258"/>
      <c r="U5" s="266" t="s">
        <v>230</v>
      </c>
      <c r="V5" s="1026" t="s">
        <v>231</v>
      </c>
      <c r="W5" s="263" t="s">
        <v>233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50"/>
      <c r="AD5" s="258"/>
      <c r="AE5" s="258" t="s">
        <v>234</v>
      </c>
      <c r="AF5" s="1028" t="s">
        <v>235</v>
      </c>
      <c r="AG5" s="263" t="s">
        <v>236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230</v>
      </c>
      <c r="AP5" s="1026" t="s">
        <v>231</v>
      </c>
      <c r="AQ5" s="263" t="s">
        <v>237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50"/>
      <c r="AX5" s="258"/>
      <c r="AY5" s="1075" t="s">
        <v>238</v>
      </c>
      <c r="AZ5" s="1027" t="s">
        <v>239</v>
      </c>
      <c r="BA5" s="260" t="s">
        <v>240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50"/>
      <c r="BH5" s="258"/>
      <c r="BI5" s="1075" t="s">
        <v>238</v>
      </c>
      <c r="BJ5" s="1027" t="s">
        <v>239</v>
      </c>
      <c r="BK5" s="260" t="s">
        <v>245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50"/>
      <c r="BR5" s="258"/>
      <c r="BS5" s="345" t="s">
        <v>266</v>
      </c>
      <c r="BT5" s="1036" t="s">
        <v>231</v>
      </c>
      <c r="BU5" s="263" t="s">
        <v>267</v>
      </c>
      <c r="BV5" s="264">
        <v>44512</v>
      </c>
      <c r="BW5" s="262">
        <v>18945.580000000002</v>
      </c>
      <c r="BX5" s="259">
        <v>21</v>
      </c>
      <c r="BY5" s="257">
        <v>19020.099999999999</v>
      </c>
      <c r="BZ5" s="144">
        <f>BW5-BY5</f>
        <v>-74.519999999996799</v>
      </c>
      <c r="CA5" s="343"/>
      <c r="CB5" s="343"/>
      <c r="CC5" s="266" t="s">
        <v>230</v>
      </c>
      <c r="CD5" s="1036" t="s">
        <v>231</v>
      </c>
      <c r="CE5" s="263" t="s">
        <v>268</v>
      </c>
      <c r="CF5" s="264">
        <v>44513</v>
      </c>
      <c r="CG5" s="262">
        <v>18781.080000000002</v>
      </c>
      <c r="CH5" s="259">
        <v>21</v>
      </c>
      <c r="CI5" s="257">
        <v>18906.2</v>
      </c>
      <c r="CJ5" s="144">
        <f>CG5-CI5</f>
        <v>-125.11999999999898</v>
      </c>
      <c r="CK5" s="343"/>
      <c r="CL5" s="343"/>
      <c r="CM5" s="1075" t="s">
        <v>230</v>
      </c>
      <c r="CN5" s="1036" t="s">
        <v>231</v>
      </c>
      <c r="CO5" s="260" t="s">
        <v>271</v>
      </c>
      <c r="CP5" s="264">
        <v>44517</v>
      </c>
      <c r="CQ5" s="262">
        <v>17827.36</v>
      </c>
      <c r="CR5" s="259">
        <v>20</v>
      </c>
      <c r="CS5" s="257">
        <v>17969</v>
      </c>
      <c r="CT5" s="144">
        <f>CQ5-CS5</f>
        <v>-141.63999999999942</v>
      </c>
      <c r="CU5" s="650"/>
      <c r="CV5" s="258"/>
      <c r="CW5" s="1076" t="s">
        <v>238</v>
      </c>
      <c r="CX5" s="1027" t="s">
        <v>239</v>
      </c>
      <c r="CY5" s="260" t="s">
        <v>272</v>
      </c>
      <c r="CZ5" s="264">
        <v>44517</v>
      </c>
      <c r="DA5" s="262">
        <v>18563.86</v>
      </c>
      <c r="DB5" s="259">
        <v>20</v>
      </c>
      <c r="DC5" s="257">
        <v>18621.7</v>
      </c>
      <c r="DD5" s="144">
        <f>DA5-DC5</f>
        <v>-57.840000000000146</v>
      </c>
      <c r="DE5" s="650"/>
      <c r="DF5" s="258"/>
      <c r="DG5" s="258" t="s">
        <v>238</v>
      </c>
      <c r="DH5" s="1037" t="s">
        <v>239</v>
      </c>
      <c r="DI5" s="263" t="s">
        <v>273</v>
      </c>
      <c r="DJ5" s="264">
        <v>44517</v>
      </c>
      <c r="DK5" s="262">
        <v>18497.009999999998</v>
      </c>
      <c r="DL5" s="259">
        <v>20</v>
      </c>
      <c r="DM5" s="257">
        <v>18619.86</v>
      </c>
      <c r="DN5" s="144">
        <f>DK5-DM5</f>
        <v>-122.85000000000218</v>
      </c>
      <c r="DO5" s="650"/>
      <c r="DP5" s="258"/>
      <c r="DQ5" s="1078" t="s">
        <v>238</v>
      </c>
      <c r="DR5" s="1037" t="s">
        <v>239</v>
      </c>
      <c r="DS5" s="263" t="s">
        <v>276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230</v>
      </c>
      <c r="EB5" s="1026" t="s">
        <v>277</v>
      </c>
      <c r="EC5" s="263" t="s">
        <v>278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50"/>
      <c r="EJ5" s="258" t="s">
        <v>52</v>
      </c>
      <c r="EK5" s="258" t="s">
        <v>230</v>
      </c>
      <c r="EL5" s="1026" t="s">
        <v>231</v>
      </c>
      <c r="EM5" s="265" t="s">
        <v>279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50"/>
      <c r="ET5" s="258"/>
      <c r="EU5" s="1075" t="s">
        <v>280</v>
      </c>
      <c r="EV5" s="740" t="s">
        <v>281</v>
      </c>
      <c r="EW5" s="263" t="s">
        <v>282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50"/>
      <c r="FD5" s="258"/>
      <c r="FE5" s="258" t="s">
        <v>230</v>
      </c>
      <c r="FF5" s="1026" t="s">
        <v>231</v>
      </c>
      <c r="FG5" s="263" t="s">
        <v>283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50"/>
      <c r="FN5" s="258"/>
      <c r="FO5" s="577" t="s">
        <v>230</v>
      </c>
      <c r="FP5" s="1026" t="s">
        <v>231</v>
      </c>
      <c r="FQ5" s="263" t="s">
        <v>286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50"/>
      <c r="FX5" s="258"/>
      <c r="FY5" s="266" t="s">
        <v>230</v>
      </c>
      <c r="FZ5" s="1026" t="s">
        <v>231</v>
      </c>
      <c r="GA5" s="265" t="s">
        <v>287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50"/>
      <c r="GH5" s="258"/>
      <c r="GI5" s="258" t="s">
        <v>238</v>
      </c>
      <c r="GJ5" s="1027" t="s">
        <v>239</v>
      </c>
      <c r="GK5" s="263" t="s">
        <v>288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50"/>
      <c r="GR5" s="258"/>
      <c r="GS5" s="1075" t="s">
        <v>289</v>
      </c>
      <c r="GT5" s="1038" t="s">
        <v>290</v>
      </c>
      <c r="GU5" s="259" t="s">
        <v>291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50"/>
      <c r="HB5" s="258"/>
      <c r="HC5" s="1083" t="s">
        <v>238</v>
      </c>
      <c r="HD5" s="1027" t="s">
        <v>239</v>
      </c>
      <c r="HE5" s="263" t="s">
        <v>292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50"/>
      <c r="HL5" s="258"/>
      <c r="HM5" s="258"/>
      <c r="HN5" s="259"/>
      <c r="HO5" s="263"/>
      <c r="HP5" s="264"/>
      <c r="HQ5" s="262"/>
      <c r="HR5" s="259"/>
      <c r="HS5" s="286"/>
      <c r="HT5" s="144">
        <f>HQ5-HS5</f>
        <v>0</v>
      </c>
      <c r="HU5" s="650"/>
      <c r="HV5" s="258"/>
      <c r="HW5" s="1084"/>
      <c r="HX5" s="259"/>
      <c r="HY5" s="263"/>
      <c r="HZ5" s="264"/>
      <c r="IA5" s="262"/>
      <c r="IB5" s="259"/>
      <c r="IC5" s="257"/>
      <c r="ID5" s="144">
        <f>IA5-IC5</f>
        <v>0</v>
      </c>
      <c r="IE5" s="650"/>
      <c r="IF5" s="258"/>
      <c r="IG5" s="258"/>
      <c r="IH5" s="259"/>
      <c r="II5" s="263"/>
      <c r="IJ5" s="264"/>
      <c r="IK5" s="262"/>
      <c r="IL5" s="259"/>
      <c r="IM5" s="257"/>
      <c r="IN5" s="144">
        <f>IK5-IM5</f>
        <v>0</v>
      </c>
      <c r="IO5" s="650"/>
      <c r="IP5" s="258"/>
      <c r="IQ5" s="1075"/>
      <c r="IR5" s="962"/>
      <c r="IS5" s="265"/>
      <c r="IT5" s="261"/>
      <c r="IU5" s="262"/>
      <c r="IV5" s="259"/>
      <c r="IW5" s="257"/>
      <c r="IX5" s="144">
        <f>IU5-IW5</f>
        <v>0</v>
      </c>
      <c r="IY5" s="650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50"/>
      <c r="JJ5" s="258"/>
      <c r="JK5" s="963"/>
      <c r="JL5" s="564"/>
      <c r="JM5" s="263"/>
      <c r="JN5" s="264"/>
      <c r="JO5" s="262"/>
      <c r="JP5" s="259"/>
      <c r="JQ5" s="286"/>
      <c r="JR5" s="144">
        <f>JO5-JQ5</f>
        <v>0</v>
      </c>
      <c r="JS5" s="650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50"/>
      <c r="KD5" s="258"/>
      <c r="KE5" s="1076"/>
      <c r="KF5" s="259"/>
      <c r="KG5" s="265"/>
      <c r="KH5" s="264"/>
      <c r="KI5" s="262"/>
      <c r="KJ5" s="259"/>
      <c r="KK5" s="257"/>
      <c r="KL5" s="144">
        <f>KI5-KK5</f>
        <v>0</v>
      </c>
      <c r="KM5" s="650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50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50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50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50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075"/>
      <c r="AZ6" s="369"/>
      <c r="BA6" s="258"/>
      <c r="BB6" s="258"/>
      <c r="BC6" s="258"/>
      <c r="BD6" s="258"/>
      <c r="BE6" s="259"/>
      <c r="BF6" s="258"/>
      <c r="BG6" s="343"/>
      <c r="BH6" s="258"/>
      <c r="BI6" s="1075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075"/>
      <c r="CN6" s="714"/>
      <c r="CO6" s="258"/>
      <c r="CP6" s="258"/>
      <c r="CQ6" s="258"/>
      <c r="CR6" s="258"/>
      <c r="CS6" s="259"/>
      <c r="CT6" s="258"/>
      <c r="CU6" s="343"/>
      <c r="CV6" s="258"/>
      <c r="CW6" s="1076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078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075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075"/>
      <c r="GT6" s="267"/>
      <c r="GU6" s="258"/>
      <c r="GV6" s="258"/>
      <c r="GW6" s="258"/>
      <c r="GX6" s="258"/>
      <c r="GY6" s="259"/>
      <c r="GZ6" s="258"/>
      <c r="HA6" s="343"/>
      <c r="HB6" s="258"/>
      <c r="HC6" s="1083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084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075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7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076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4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8"/>
      <c r="OK6" s="270"/>
      <c r="OL6" s="258"/>
      <c r="OM6" s="258"/>
      <c r="ON6" s="258"/>
      <c r="OO6" s="258"/>
      <c r="OP6" s="259"/>
      <c r="OT6" s="688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7"/>
      <c r="L7" s="402" t="s">
        <v>7</v>
      </c>
      <c r="M7" s="442" t="s">
        <v>8</v>
      </c>
      <c r="N7" s="880" t="s">
        <v>17</v>
      </c>
      <c r="O7" s="207" t="s">
        <v>2</v>
      </c>
      <c r="P7" s="881" t="s">
        <v>18</v>
      </c>
      <c r="Q7" s="882" t="s">
        <v>15</v>
      </c>
      <c r="R7" s="401" t="s">
        <v>96</v>
      </c>
      <c r="S7" s="651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1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1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1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1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1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1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1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1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1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1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1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1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1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1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1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1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1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1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1"/>
      <c r="IQ7" s="642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1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1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1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1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1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1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1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1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1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4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7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5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06">
        <f>BP8*BN8</f>
        <v>0</v>
      </c>
      <c r="BS8" s="62"/>
      <c r="BT8" s="108"/>
      <c r="BU8" s="15">
        <v>1</v>
      </c>
      <c r="BV8" s="93">
        <v>898.6</v>
      </c>
      <c r="BW8" s="406"/>
      <c r="BX8" s="93"/>
      <c r="BY8" s="407"/>
      <c r="BZ8" s="408"/>
      <c r="CA8" s="644">
        <f>BZ8*BX8</f>
        <v>0</v>
      </c>
      <c r="CC8" s="62"/>
      <c r="CD8" s="976"/>
      <c r="CE8" s="15">
        <v>1</v>
      </c>
      <c r="CF8" s="93">
        <v>932.6</v>
      </c>
      <c r="CG8" s="406"/>
      <c r="CH8" s="93"/>
      <c r="CI8" s="409"/>
      <c r="CJ8" s="408"/>
      <c r="CK8" s="644">
        <f>CJ8*CH8</f>
        <v>0</v>
      </c>
      <c r="CM8" s="62"/>
      <c r="CN8" s="95"/>
      <c r="CO8" s="15">
        <v>1</v>
      </c>
      <c r="CP8" s="93">
        <v>923.1</v>
      </c>
      <c r="CQ8" s="406"/>
      <c r="CR8" s="296"/>
      <c r="CS8" s="409"/>
      <c r="CT8" s="408"/>
      <c r="CU8" s="652">
        <f>CT8*CR8</f>
        <v>0</v>
      </c>
      <c r="CW8" s="62"/>
      <c r="CX8" s="108"/>
      <c r="CY8" s="15">
        <v>1</v>
      </c>
      <c r="CZ8" s="93">
        <v>922.15</v>
      </c>
      <c r="DA8" s="346"/>
      <c r="DB8" s="93"/>
      <c r="DC8" s="96"/>
      <c r="DD8" s="72"/>
      <c r="DE8" s="644">
        <f>DD8*DB8</f>
        <v>0</v>
      </c>
      <c r="DG8" s="62"/>
      <c r="DH8" s="108"/>
      <c r="DI8" s="15">
        <v>1</v>
      </c>
      <c r="DJ8" s="93">
        <v>932.58</v>
      </c>
      <c r="DK8" s="406"/>
      <c r="DL8" s="93"/>
      <c r="DM8" s="409"/>
      <c r="DN8" s="408"/>
      <c r="DO8" s="652">
        <f>DN8*DL8</f>
        <v>0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4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4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4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4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4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4">
        <f>GP8*GN8</f>
        <v>0</v>
      </c>
      <c r="GS8" s="62"/>
      <c r="GT8" s="108"/>
      <c r="GU8" s="15">
        <v>1</v>
      </c>
      <c r="GV8" s="296">
        <v>950</v>
      </c>
      <c r="GW8" s="351"/>
      <c r="GX8" s="909"/>
      <c r="GY8" s="339"/>
      <c r="GZ8" s="282"/>
      <c r="HA8" s="644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4">
        <f>HJ8*HH8</f>
        <v>0</v>
      </c>
      <c r="HM8" s="62"/>
      <c r="HN8" s="108"/>
      <c r="HO8" s="15">
        <v>1</v>
      </c>
      <c r="HP8" s="296"/>
      <c r="HQ8" s="351"/>
      <c r="HR8" s="296"/>
      <c r="HS8" s="411"/>
      <c r="HT8" s="282"/>
      <c r="HU8" s="644">
        <f>HT8*HR8</f>
        <v>0</v>
      </c>
      <c r="HW8" s="62"/>
      <c r="HX8" s="108"/>
      <c r="HY8" s="15">
        <v>1</v>
      </c>
      <c r="HZ8" s="93"/>
      <c r="IA8" s="362"/>
      <c r="IB8" s="70"/>
      <c r="IC8" s="71"/>
      <c r="ID8" s="72"/>
      <c r="IE8" s="644">
        <f>ID8*IB8</f>
        <v>0</v>
      </c>
      <c r="IG8" s="62"/>
      <c r="IH8" s="108"/>
      <c r="II8" s="15">
        <v>1</v>
      </c>
      <c r="IJ8" s="93"/>
      <c r="IK8" s="362"/>
      <c r="IL8" s="70"/>
      <c r="IM8" s="71"/>
      <c r="IN8" s="72"/>
      <c r="IO8" s="644">
        <f>IN8*IL8</f>
        <v>0</v>
      </c>
      <c r="IQ8" s="936"/>
      <c r="IR8" s="108"/>
      <c r="IS8" s="15">
        <v>1</v>
      </c>
      <c r="IT8" s="296"/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4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4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4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4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4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4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4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4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4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7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5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06">
        <f t="shared" ref="BQ9:BQ29" si="12">BP9*BN9</f>
        <v>0</v>
      </c>
      <c r="BT9" s="108"/>
      <c r="BU9" s="15">
        <v>2</v>
      </c>
      <c r="BV9" s="93">
        <v>912.2</v>
      </c>
      <c r="BW9" s="406"/>
      <c r="BX9" s="93"/>
      <c r="BY9" s="407"/>
      <c r="BZ9" s="408"/>
      <c r="CA9" s="644">
        <f t="shared" ref="CA9:CA28" si="13">BZ9*BX9</f>
        <v>0</v>
      </c>
      <c r="CD9" s="976"/>
      <c r="CE9" s="15">
        <v>2</v>
      </c>
      <c r="CF9" s="93">
        <v>878.6</v>
      </c>
      <c r="CG9" s="406"/>
      <c r="CH9" s="93"/>
      <c r="CI9" s="409"/>
      <c r="CJ9" s="408"/>
      <c r="CK9" s="644">
        <f t="shared" ref="CK9:CK29" si="14">CJ9*CH9</f>
        <v>0</v>
      </c>
      <c r="CN9" s="95"/>
      <c r="CO9" s="15">
        <v>2</v>
      </c>
      <c r="CP9" s="93">
        <v>864.1</v>
      </c>
      <c r="CQ9" s="406"/>
      <c r="CR9" s="93"/>
      <c r="CS9" s="409"/>
      <c r="CT9" s="408"/>
      <c r="CU9" s="652">
        <f>CT9*CR9</f>
        <v>0</v>
      </c>
      <c r="CX9" s="95"/>
      <c r="CY9" s="15">
        <v>2</v>
      </c>
      <c r="CZ9" s="93">
        <v>922.15</v>
      </c>
      <c r="DA9" s="346"/>
      <c r="DB9" s="93"/>
      <c r="DC9" s="96"/>
      <c r="DD9" s="72"/>
      <c r="DE9" s="644">
        <f t="shared" ref="DE9:DE29" si="15">DD9*DB9</f>
        <v>0</v>
      </c>
      <c r="DH9" s="95"/>
      <c r="DI9" s="15">
        <v>2</v>
      </c>
      <c r="DJ9" s="93">
        <v>971.14</v>
      </c>
      <c r="DK9" s="406"/>
      <c r="DL9" s="93"/>
      <c r="DM9" s="409"/>
      <c r="DN9" s="408"/>
      <c r="DO9" s="652">
        <f t="shared" ref="DO9:DO29" si="16">DN9*DL9</f>
        <v>0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4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4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4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4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4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4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4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4">
        <f t="shared" ref="HK9:HK28" si="26">HJ9*HH9</f>
        <v>0</v>
      </c>
      <c r="HN9" s="95"/>
      <c r="HO9" s="15">
        <v>2</v>
      </c>
      <c r="HP9" s="296"/>
      <c r="HQ9" s="351"/>
      <c r="HR9" s="296"/>
      <c r="HS9" s="411"/>
      <c r="HT9" s="282"/>
      <c r="HU9" s="644">
        <f t="shared" ref="HU9:HU29" si="27">HT9*HR9</f>
        <v>0</v>
      </c>
      <c r="HX9" s="108"/>
      <c r="HY9" s="15">
        <v>2</v>
      </c>
      <c r="HZ9" s="70"/>
      <c r="IA9" s="362"/>
      <c r="IB9" s="70"/>
      <c r="IC9" s="71"/>
      <c r="ID9" s="72"/>
      <c r="IE9" s="644">
        <f t="shared" ref="IE9:IE29" si="28">ID9*IB9</f>
        <v>0</v>
      </c>
      <c r="IH9" s="108"/>
      <c r="II9" s="15">
        <v>2</v>
      </c>
      <c r="IJ9" s="70"/>
      <c r="IK9" s="362"/>
      <c r="IL9" s="70"/>
      <c r="IM9" s="71"/>
      <c r="IN9" s="72"/>
      <c r="IO9" s="644">
        <f t="shared" ref="IO9:IO29" si="29">IN9*IL9</f>
        <v>0</v>
      </c>
      <c r="IQ9" s="937"/>
      <c r="IR9" s="95"/>
      <c r="IS9" s="15">
        <v>2</v>
      </c>
      <c r="IT9" s="296"/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4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4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4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4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4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4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4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4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/>
      <c r="P10" s="93"/>
      <c r="Q10" s="71"/>
      <c r="R10" s="72"/>
      <c r="S10" s="644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7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5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06">
        <f t="shared" si="12"/>
        <v>0</v>
      </c>
      <c r="BT10" s="108"/>
      <c r="BU10" s="15">
        <v>3</v>
      </c>
      <c r="BV10" s="93">
        <v>872.3</v>
      </c>
      <c r="BW10" s="406"/>
      <c r="BX10" s="93"/>
      <c r="BY10" s="407"/>
      <c r="BZ10" s="408"/>
      <c r="CA10" s="644">
        <f t="shared" si="13"/>
        <v>0</v>
      </c>
      <c r="CD10" s="976"/>
      <c r="CE10" s="15">
        <v>3</v>
      </c>
      <c r="CF10" s="93">
        <v>890.4</v>
      </c>
      <c r="CG10" s="406"/>
      <c r="CH10" s="93"/>
      <c r="CI10" s="409"/>
      <c r="CJ10" s="408"/>
      <c r="CK10" s="644">
        <f t="shared" si="14"/>
        <v>0</v>
      </c>
      <c r="CN10" s="95"/>
      <c r="CO10" s="15">
        <v>3</v>
      </c>
      <c r="CP10" s="93">
        <v>903.6</v>
      </c>
      <c r="CQ10" s="406"/>
      <c r="CR10" s="93"/>
      <c r="CS10" s="409"/>
      <c r="CT10" s="408"/>
      <c r="CU10" s="652">
        <f t="shared" ref="CU10:CU30" si="48">CT10*CR10</f>
        <v>0</v>
      </c>
      <c r="CX10" s="95"/>
      <c r="CY10" s="15">
        <v>3</v>
      </c>
      <c r="CZ10" s="93">
        <v>967.51</v>
      </c>
      <c r="DA10" s="346"/>
      <c r="DB10" s="93"/>
      <c r="DC10" s="96"/>
      <c r="DD10" s="72"/>
      <c r="DE10" s="644">
        <f t="shared" si="15"/>
        <v>0</v>
      </c>
      <c r="DH10" s="95"/>
      <c r="DI10" s="15">
        <v>3</v>
      </c>
      <c r="DJ10" s="93">
        <v>964.33</v>
      </c>
      <c r="DK10" s="406"/>
      <c r="DL10" s="93"/>
      <c r="DM10" s="409"/>
      <c r="DN10" s="408"/>
      <c r="DO10" s="652">
        <f t="shared" si="16"/>
        <v>0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4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4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4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4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4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4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4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4">
        <f t="shared" si="26"/>
        <v>0</v>
      </c>
      <c r="HN10" s="95"/>
      <c r="HO10" s="15">
        <v>3</v>
      </c>
      <c r="HP10" s="296"/>
      <c r="HQ10" s="351"/>
      <c r="HR10" s="296"/>
      <c r="HS10" s="411"/>
      <c r="HT10" s="282"/>
      <c r="HU10" s="644">
        <f t="shared" si="27"/>
        <v>0</v>
      </c>
      <c r="HX10" s="108"/>
      <c r="HY10" s="15">
        <v>3</v>
      </c>
      <c r="HZ10" s="70"/>
      <c r="IA10" s="362"/>
      <c r="IB10" s="70"/>
      <c r="IC10" s="71"/>
      <c r="ID10" s="72"/>
      <c r="IE10" s="644">
        <f t="shared" si="28"/>
        <v>0</v>
      </c>
      <c r="IH10" s="108"/>
      <c r="II10" s="15">
        <v>3</v>
      </c>
      <c r="IJ10" s="70"/>
      <c r="IK10" s="362"/>
      <c r="IL10" s="70"/>
      <c r="IM10" s="71"/>
      <c r="IN10" s="72"/>
      <c r="IO10" s="644">
        <f t="shared" si="29"/>
        <v>0</v>
      </c>
      <c r="IQ10" s="938"/>
      <c r="IR10" s="95"/>
      <c r="IS10" s="15">
        <v>3</v>
      </c>
      <c r="IT10" s="296"/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4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4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4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4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4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4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4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4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4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7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5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06">
        <f t="shared" si="12"/>
        <v>0</v>
      </c>
      <c r="BS11" s="62"/>
      <c r="BT11" s="108"/>
      <c r="BU11" s="279">
        <v>4</v>
      </c>
      <c r="BV11" s="296">
        <v>938.5</v>
      </c>
      <c r="BW11" s="406"/>
      <c r="BX11" s="296"/>
      <c r="BY11" s="407"/>
      <c r="BZ11" s="408"/>
      <c r="CA11" s="644">
        <f t="shared" si="13"/>
        <v>0</v>
      </c>
      <c r="CC11" s="62"/>
      <c r="CD11" s="976"/>
      <c r="CE11" s="15">
        <v>4</v>
      </c>
      <c r="CF11" s="93">
        <v>922.1</v>
      </c>
      <c r="CG11" s="406"/>
      <c r="CH11" s="296"/>
      <c r="CI11" s="409"/>
      <c r="CJ11" s="408"/>
      <c r="CK11" s="644">
        <f t="shared" si="14"/>
        <v>0</v>
      </c>
      <c r="CM11" s="62"/>
      <c r="CN11" s="95"/>
      <c r="CO11" s="15">
        <v>4</v>
      </c>
      <c r="CP11" s="93">
        <v>899</v>
      </c>
      <c r="CQ11" s="406"/>
      <c r="CR11" s="93"/>
      <c r="CS11" s="409"/>
      <c r="CT11" s="408"/>
      <c r="CU11" s="652">
        <f t="shared" si="48"/>
        <v>0</v>
      </c>
      <c r="CW11" s="62"/>
      <c r="CX11" s="108"/>
      <c r="CY11" s="15">
        <v>4</v>
      </c>
      <c r="CZ11" s="93">
        <v>932.13</v>
      </c>
      <c r="DA11" s="346"/>
      <c r="DB11" s="93"/>
      <c r="DC11" s="96"/>
      <c r="DD11" s="72"/>
      <c r="DE11" s="644">
        <f t="shared" si="15"/>
        <v>0</v>
      </c>
      <c r="DG11" s="62"/>
      <c r="DH11" s="108"/>
      <c r="DI11" s="15">
        <v>4</v>
      </c>
      <c r="DJ11" s="93">
        <v>944.37</v>
      </c>
      <c r="DK11" s="406"/>
      <c r="DL11" s="93"/>
      <c r="DM11" s="409"/>
      <c r="DN11" s="408"/>
      <c r="DO11" s="652">
        <f t="shared" si="16"/>
        <v>0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4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4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4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4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4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4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4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4">
        <f t="shared" si="26"/>
        <v>0</v>
      </c>
      <c r="HM11" s="62"/>
      <c r="HN11" s="108"/>
      <c r="HO11" s="15">
        <v>4</v>
      </c>
      <c r="HP11" s="296"/>
      <c r="HQ11" s="351"/>
      <c r="HR11" s="296"/>
      <c r="HS11" s="411"/>
      <c r="HT11" s="282"/>
      <c r="HU11" s="644">
        <f t="shared" si="27"/>
        <v>0</v>
      </c>
      <c r="HW11" s="62"/>
      <c r="HX11" s="108"/>
      <c r="HY11" s="15">
        <v>4</v>
      </c>
      <c r="HZ11" s="70"/>
      <c r="IA11" s="362"/>
      <c r="IB11" s="70"/>
      <c r="IC11" s="71"/>
      <c r="ID11" s="72"/>
      <c r="IE11" s="644">
        <f t="shared" si="28"/>
        <v>0</v>
      </c>
      <c r="IG11" s="62"/>
      <c r="IH11" s="108"/>
      <c r="II11" s="15">
        <v>4</v>
      </c>
      <c r="IJ11" s="70"/>
      <c r="IK11" s="362"/>
      <c r="IL11" s="70"/>
      <c r="IM11" s="71"/>
      <c r="IN11" s="72"/>
      <c r="IO11" s="644">
        <f t="shared" si="29"/>
        <v>0</v>
      </c>
      <c r="IQ11" s="939"/>
      <c r="IR11" s="108"/>
      <c r="IS11" s="15">
        <v>4</v>
      </c>
      <c r="IT11" s="296"/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4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4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4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4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4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4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4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4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4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7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5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06">
        <f t="shared" si="12"/>
        <v>0</v>
      </c>
      <c r="BT12" s="108"/>
      <c r="BU12" s="279">
        <v>5</v>
      </c>
      <c r="BV12" s="296">
        <v>915.8</v>
      </c>
      <c r="BW12" s="406"/>
      <c r="BX12" s="296"/>
      <c r="BY12" s="407"/>
      <c r="BZ12" s="408"/>
      <c r="CA12" s="644">
        <f t="shared" si="13"/>
        <v>0</v>
      </c>
      <c r="CD12" s="976"/>
      <c r="CE12" s="15">
        <v>5</v>
      </c>
      <c r="CF12" s="93">
        <v>867.3</v>
      </c>
      <c r="CG12" s="406"/>
      <c r="CH12" s="93"/>
      <c r="CI12" s="409"/>
      <c r="CJ12" s="408"/>
      <c r="CK12" s="644">
        <f t="shared" si="14"/>
        <v>0</v>
      </c>
      <c r="CN12" s="95"/>
      <c r="CO12" s="15">
        <v>5</v>
      </c>
      <c r="CP12" s="93">
        <v>925.8</v>
      </c>
      <c r="CQ12" s="406"/>
      <c r="CR12" s="93"/>
      <c r="CS12" s="409"/>
      <c r="CT12" s="408"/>
      <c r="CU12" s="652">
        <f t="shared" si="48"/>
        <v>0</v>
      </c>
      <c r="CX12" s="108"/>
      <c r="CY12" s="15">
        <v>5</v>
      </c>
      <c r="CZ12" s="93">
        <v>939.84</v>
      </c>
      <c r="DA12" s="346"/>
      <c r="DB12" s="93"/>
      <c r="DC12" s="96"/>
      <c r="DD12" s="72"/>
      <c r="DE12" s="644">
        <f t="shared" si="15"/>
        <v>0</v>
      </c>
      <c r="DH12" s="108"/>
      <c r="DI12" s="15">
        <v>5</v>
      </c>
      <c r="DJ12" s="93">
        <v>941.2</v>
      </c>
      <c r="DK12" s="406"/>
      <c r="DL12" s="93"/>
      <c r="DM12" s="409"/>
      <c r="DN12" s="408"/>
      <c r="DO12" s="652">
        <f t="shared" si="16"/>
        <v>0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4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4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4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4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4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4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4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4">
        <f t="shared" si="26"/>
        <v>0</v>
      </c>
      <c r="HN12" s="108"/>
      <c r="HO12" s="15">
        <v>5</v>
      </c>
      <c r="HP12" s="296"/>
      <c r="HQ12" s="351"/>
      <c r="HR12" s="296"/>
      <c r="HS12" s="411"/>
      <c r="HT12" s="282"/>
      <c r="HU12" s="644">
        <f t="shared" si="27"/>
        <v>0</v>
      </c>
      <c r="HX12" s="108"/>
      <c r="HY12" s="15">
        <v>5</v>
      </c>
      <c r="HZ12" s="70"/>
      <c r="IA12" s="362"/>
      <c r="IB12" s="70"/>
      <c r="IC12" s="71"/>
      <c r="ID12" s="72"/>
      <c r="IE12" s="644">
        <f t="shared" si="28"/>
        <v>0</v>
      </c>
      <c r="IH12" s="108"/>
      <c r="II12" s="15">
        <v>5</v>
      </c>
      <c r="IJ12" s="70"/>
      <c r="IK12" s="362"/>
      <c r="IL12" s="70"/>
      <c r="IM12" s="71"/>
      <c r="IN12" s="72"/>
      <c r="IO12" s="644">
        <f t="shared" si="29"/>
        <v>0</v>
      </c>
      <c r="IQ12" s="938"/>
      <c r="IR12" s="108"/>
      <c r="IS12" s="15">
        <v>5</v>
      </c>
      <c r="IT12" s="296"/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4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4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4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4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4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4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4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4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4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7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5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06">
        <f t="shared" si="12"/>
        <v>0</v>
      </c>
      <c r="BT13" s="108"/>
      <c r="BU13" s="279">
        <v>6</v>
      </c>
      <c r="BV13" s="296">
        <v>870.9</v>
      </c>
      <c r="BW13" s="406"/>
      <c r="BX13" s="296"/>
      <c r="BY13" s="407"/>
      <c r="BZ13" s="408"/>
      <c r="CA13" s="644">
        <f t="shared" si="13"/>
        <v>0</v>
      </c>
      <c r="CD13" s="976"/>
      <c r="CE13" s="15">
        <v>6</v>
      </c>
      <c r="CF13" s="93">
        <v>928</v>
      </c>
      <c r="CG13" s="406"/>
      <c r="CH13" s="93"/>
      <c r="CI13" s="409"/>
      <c r="CJ13" s="408"/>
      <c r="CK13" s="644">
        <f t="shared" si="14"/>
        <v>0</v>
      </c>
      <c r="CN13" s="95"/>
      <c r="CO13" s="15">
        <v>6</v>
      </c>
      <c r="CP13" s="93">
        <v>915.3</v>
      </c>
      <c r="CQ13" s="406"/>
      <c r="CR13" s="93"/>
      <c r="CS13" s="409"/>
      <c r="CT13" s="408"/>
      <c r="CU13" s="652">
        <f t="shared" si="48"/>
        <v>0</v>
      </c>
      <c r="CX13" s="108"/>
      <c r="CY13" s="15">
        <v>6</v>
      </c>
      <c r="CZ13" s="93">
        <v>944.37</v>
      </c>
      <c r="DA13" s="346"/>
      <c r="DB13" s="93"/>
      <c r="DC13" s="96"/>
      <c r="DD13" s="72"/>
      <c r="DE13" s="644">
        <f t="shared" si="15"/>
        <v>0</v>
      </c>
      <c r="DH13" s="108"/>
      <c r="DI13" s="15">
        <v>6</v>
      </c>
      <c r="DJ13" s="93">
        <v>906.27</v>
      </c>
      <c r="DK13" s="406"/>
      <c r="DL13" s="93"/>
      <c r="DM13" s="409"/>
      <c r="DN13" s="408"/>
      <c r="DO13" s="652">
        <f t="shared" si="16"/>
        <v>0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4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4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4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4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4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4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4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4">
        <f t="shared" si="26"/>
        <v>0</v>
      </c>
      <c r="HN13" s="108"/>
      <c r="HO13" s="15">
        <v>6</v>
      </c>
      <c r="HP13" s="296"/>
      <c r="HQ13" s="351"/>
      <c r="HR13" s="296"/>
      <c r="HS13" s="411"/>
      <c r="HT13" s="282"/>
      <c r="HU13" s="644">
        <f t="shared" si="27"/>
        <v>0</v>
      </c>
      <c r="HX13" s="108"/>
      <c r="HY13" s="15">
        <v>6</v>
      </c>
      <c r="HZ13" s="70"/>
      <c r="IA13" s="362"/>
      <c r="IB13" s="70"/>
      <c r="IC13" s="71"/>
      <c r="ID13" s="72"/>
      <c r="IE13" s="644">
        <f t="shared" si="28"/>
        <v>0</v>
      </c>
      <c r="IH13" s="108"/>
      <c r="II13" s="15">
        <v>6</v>
      </c>
      <c r="IJ13" s="70"/>
      <c r="IK13" s="362"/>
      <c r="IL13" s="70"/>
      <c r="IM13" s="71"/>
      <c r="IN13" s="72"/>
      <c r="IO13" s="644">
        <f t="shared" si="29"/>
        <v>0</v>
      </c>
      <c r="IQ13" s="938"/>
      <c r="IR13" s="108"/>
      <c r="IS13" s="15">
        <v>6</v>
      </c>
      <c r="IT13" s="296"/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4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4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4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4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4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4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4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4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4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7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5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06">
        <f t="shared" si="12"/>
        <v>0</v>
      </c>
      <c r="BT14" s="108"/>
      <c r="BU14" s="279">
        <v>7</v>
      </c>
      <c r="BV14" s="296">
        <v>931.7</v>
      </c>
      <c r="BW14" s="406"/>
      <c r="BX14" s="296"/>
      <c r="BY14" s="407"/>
      <c r="BZ14" s="408"/>
      <c r="CA14" s="644">
        <f t="shared" si="13"/>
        <v>0</v>
      </c>
      <c r="CD14" s="976"/>
      <c r="CE14" s="15">
        <v>7</v>
      </c>
      <c r="CF14" s="93">
        <v>907.2</v>
      </c>
      <c r="CG14" s="406"/>
      <c r="CH14" s="93"/>
      <c r="CI14" s="409"/>
      <c r="CJ14" s="408"/>
      <c r="CK14" s="644">
        <f t="shared" si="14"/>
        <v>0</v>
      </c>
      <c r="CN14" s="95"/>
      <c r="CO14" s="15">
        <v>7</v>
      </c>
      <c r="CP14" s="93">
        <v>900.8</v>
      </c>
      <c r="CQ14" s="406"/>
      <c r="CR14" s="93"/>
      <c r="CS14" s="409"/>
      <c r="CT14" s="408"/>
      <c r="CU14" s="652">
        <f t="shared" si="48"/>
        <v>0</v>
      </c>
      <c r="CX14" s="108"/>
      <c r="CY14" s="15">
        <v>7</v>
      </c>
      <c r="CZ14" s="93">
        <v>913.08</v>
      </c>
      <c r="DA14" s="346"/>
      <c r="DB14" s="93"/>
      <c r="DC14" s="96"/>
      <c r="DD14" s="72"/>
      <c r="DE14" s="644">
        <f t="shared" si="15"/>
        <v>0</v>
      </c>
      <c r="DH14" s="108"/>
      <c r="DI14" s="15">
        <v>7</v>
      </c>
      <c r="DJ14" s="93">
        <v>924.42</v>
      </c>
      <c r="DK14" s="406"/>
      <c r="DL14" s="93"/>
      <c r="DM14" s="409"/>
      <c r="DN14" s="408"/>
      <c r="DO14" s="652">
        <f t="shared" si="16"/>
        <v>0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4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4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4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4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4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4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4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4">
        <f t="shared" si="26"/>
        <v>0</v>
      </c>
      <c r="HN14" s="108"/>
      <c r="HO14" s="15">
        <v>7</v>
      </c>
      <c r="HP14" s="296"/>
      <c r="HQ14" s="351"/>
      <c r="HR14" s="296"/>
      <c r="HS14" s="411"/>
      <c r="HT14" s="282"/>
      <c r="HU14" s="644">
        <f t="shared" si="27"/>
        <v>0</v>
      </c>
      <c r="HX14" s="108"/>
      <c r="HY14" s="15">
        <v>7</v>
      </c>
      <c r="HZ14" s="70"/>
      <c r="IA14" s="362"/>
      <c r="IB14" s="70"/>
      <c r="IC14" s="71"/>
      <c r="ID14" s="72"/>
      <c r="IE14" s="644">
        <f t="shared" si="28"/>
        <v>0</v>
      </c>
      <c r="IH14" s="108"/>
      <c r="II14" s="15">
        <v>7</v>
      </c>
      <c r="IJ14" s="70"/>
      <c r="IK14" s="362"/>
      <c r="IL14" s="70"/>
      <c r="IM14" s="71"/>
      <c r="IN14" s="72"/>
      <c r="IO14" s="644">
        <f t="shared" si="29"/>
        <v>0</v>
      </c>
      <c r="IQ14" s="929"/>
      <c r="IR14" s="108"/>
      <c r="IS14" s="15">
        <v>7</v>
      </c>
      <c r="IT14" s="296"/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4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4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4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4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4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4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4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4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/>
      <c r="P15" s="93"/>
      <c r="Q15" s="71"/>
      <c r="R15" s="72"/>
      <c r="S15" s="644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7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5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06">
        <f t="shared" si="12"/>
        <v>0</v>
      </c>
      <c r="BT15" s="108"/>
      <c r="BU15" s="279">
        <v>8</v>
      </c>
      <c r="BV15" s="296">
        <v>878.2</v>
      </c>
      <c r="BW15" s="406"/>
      <c r="BX15" s="296"/>
      <c r="BY15" s="407"/>
      <c r="BZ15" s="408"/>
      <c r="CA15" s="644">
        <f t="shared" si="13"/>
        <v>0</v>
      </c>
      <c r="CD15" s="976"/>
      <c r="CE15" s="15">
        <v>8</v>
      </c>
      <c r="CF15" s="93">
        <v>868.2</v>
      </c>
      <c r="CG15" s="406"/>
      <c r="CH15" s="93"/>
      <c r="CI15" s="409"/>
      <c r="CJ15" s="408"/>
      <c r="CK15" s="644">
        <f t="shared" si="14"/>
        <v>0</v>
      </c>
      <c r="CN15" s="95"/>
      <c r="CO15" s="15">
        <v>8</v>
      </c>
      <c r="CP15" s="93">
        <v>921.7</v>
      </c>
      <c r="CQ15" s="406"/>
      <c r="CR15" s="93"/>
      <c r="CS15" s="409"/>
      <c r="CT15" s="408"/>
      <c r="CU15" s="652">
        <f t="shared" si="48"/>
        <v>0</v>
      </c>
      <c r="CX15" s="108"/>
      <c r="CY15" s="15">
        <v>8</v>
      </c>
      <c r="CZ15" s="93">
        <v>938.48</v>
      </c>
      <c r="DA15" s="346"/>
      <c r="DB15" s="93"/>
      <c r="DC15" s="96"/>
      <c r="DD15" s="72"/>
      <c r="DE15" s="644">
        <f t="shared" si="15"/>
        <v>0</v>
      </c>
      <c r="DH15" s="108"/>
      <c r="DI15" s="15">
        <v>8</v>
      </c>
      <c r="DJ15" s="93">
        <v>862.27</v>
      </c>
      <c r="DK15" s="406"/>
      <c r="DL15" s="93"/>
      <c r="DM15" s="409"/>
      <c r="DN15" s="408"/>
      <c r="DO15" s="652">
        <f t="shared" si="16"/>
        <v>0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4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4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4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4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4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4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4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4">
        <f t="shared" si="26"/>
        <v>0</v>
      </c>
      <c r="HN15" s="108"/>
      <c r="HO15" s="15">
        <v>8</v>
      </c>
      <c r="HP15" s="296"/>
      <c r="HQ15" s="351"/>
      <c r="HR15" s="296"/>
      <c r="HS15" s="411"/>
      <c r="HT15" s="282"/>
      <c r="HU15" s="644">
        <f t="shared" si="27"/>
        <v>0</v>
      </c>
      <c r="HX15" s="95"/>
      <c r="HY15" s="15">
        <v>8</v>
      </c>
      <c r="HZ15" s="70"/>
      <c r="IA15" s="362"/>
      <c r="IB15" s="70"/>
      <c r="IC15" s="71"/>
      <c r="ID15" s="72"/>
      <c r="IE15" s="644">
        <f t="shared" si="28"/>
        <v>0</v>
      </c>
      <c r="IH15" s="95"/>
      <c r="II15" s="15">
        <v>8</v>
      </c>
      <c r="IJ15" s="70"/>
      <c r="IK15" s="362"/>
      <c r="IL15" s="70"/>
      <c r="IM15" s="71"/>
      <c r="IN15" s="72"/>
      <c r="IO15" s="644">
        <f t="shared" si="29"/>
        <v>0</v>
      </c>
      <c r="IR15" s="108"/>
      <c r="IS15" s="15">
        <v>8</v>
      </c>
      <c r="IT15" s="296"/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4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4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4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4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4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4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4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4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4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7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5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06">
        <f t="shared" si="12"/>
        <v>0</v>
      </c>
      <c r="BT16" s="108"/>
      <c r="BU16" s="279">
        <v>9</v>
      </c>
      <c r="BV16" s="296">
        <v>923.5</v>
      </c>
      <c r="BW16" s="406"/>
      <c r="BX16" s="296"/>
      <c r="BY16" s="407"/>
      <c r="BZ16" s="408"/>
      <c r="CA16" s="644">
        <f t="shared" si="13"/>
        <v>0</v>
      </c>
      <c r="CD16" s="976"/>
      <c r="CE16" s="15">
        <v>9</v>
      </c>
      <c r="CF16" s="93">
        <v>913.5</v>
      </c>
      <c r="CG16" s="406"/>
      <c r="CH16" s="93"/>
      <c r="CI16" s="409"/>
      <c r="CJ16" s="408"/>
      <c r="CK16" s="644">
        <f t="shared" si="14"/>
        <v>0</v>
      </c>
      <c r="CN16" s="95"/>
      <c r="CO16" s="15">
        <v>9</v>
      </c>
      <c r="CP16" s="93">
        <v>915.3</v>
      </c>
      <c r="CQ16" s="406"/>
      <c r="CR16" s="93"/>
      <c r="CS16" s="409"/>
      <c r="CT16" s="408"/>
      <c r="CU16" s="652">
        <f t="shared" si="48"/>
        <v>0</v>
      </c>
      <c r="CX16" s="108"/>
      <c r="CY16" s="15">
        <v>9</v>
      </c>
      <c r="CZ16" s="93">
        <v>887.22</v>
      </c>
      <c r="DA16" s="346"/>
      <c r="DB16" s="93"/>
      <c r="DC16" s="96"/>
      <c r="DD16" s="72"/>
      <c r="DE16" s="644">
        <f t="shared" si="15"/>
        <v>0</v>
      </c>
      <c r="DH16" s="108"/>
      <c r="DI16" s="15">
        <v>9</v>
      </c>
      <c r="DJ16" s="93">
        <v>932.58</v>
      </c>
      <c r="DK16" s="406"/>
      <c r="DL16" s="93"/>
      <c r="DM16" s="409"/>
      <c r="DN16" s="408"/>
      <c r="DO16" s="652">
        <f t="shared" si="16"/>
        <v>0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4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4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4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4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4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4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4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4">
        <f t="shared" si="26"/>
        <v>0</v>
      </c>
      <c r="HN16" s="108"/>
      <c r="HO16" s="15">
        <v>9</v>
      </c>
      <c r="HP16" s="296"/>
      <c r="HQ16" s="351"/>
      <c r="HR16" s="296"/>
      <c r="HS16" s="411"/>
      <c r="HT16" s="282"/>
      <c r="HU16" s="644">
        <f t="shared" si="27"/>
        <v>0</v>
      </c>
      <c r="HX16" s="95"/>
      <c r="HY16" s="15">
        <v>9</v>
      </c>
      <c r="HZ16" s="70"/>
      <c r="IA16" s="362"/>
      <c r="IB16" s="70"/>
      <c r="IC16" s="71"/>
      <c r="ID16" s="72"/>
      <c r="IE16" s="644">
        <f t="shared" si="28"/>
        <v>0</v>
      </c>
      <c r="IH16" s="95"/>
      <c r="II16" s="15">
        <v>9</v>
      </c>
      <c r="IJ16" s="70"/>
      <c r="IK16" s="362"/>
      <c r="IL16" s="70"/>
      <c r="IM16" s="71"/>
      <c r="IN16" s="72"/>
      <c r="IO16" s="644">
        <f t="shared" si="29"/>
        <v>0</v>
      </c>
      <c r="IR16" s="108"/>
      <c r="IS16" s="15">
        <v>9</v>
      </c>
      <c r="IT16" s="296"/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4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4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4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4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4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4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4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4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4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7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5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06">
        <f t="shared" si="12"/>
        <v>0</v>
      </c>
      <c r="BT17" s="108"/>
      <c r="BU17" s="279">
        <v>10</v>
      </c>
      <c r="BV17" s="280">
        <v>929</v>
      </c>
      <c r="BW17" s="406"/>
      <c r="BX17" s="280"/>
      <c r="BY17" s="407"/>
      <c r="BZ17" s="408"/>
      <c r="CA17" s="644">
        <f t="shared" si="13"/>
        <v>0</v>
      </c>
      <c r="CD17" s="976"/>
      <c r="CE17" s="15">
        <v>10</v>
      </c>
      <c r="CF17" s="93">
        <v>909.4</v>
      </c>
      <c r="CG17" s="406"/>
      <c r="CH17" s="93"/>
      <c r="CI17" s="409"/>
      <c r="CJ17" s="408"/>
      <c r="CK17" s="644">
        <f t="shared" si="14"/>
        <v>0</v>
      </c>
      <c r="CN17" s="95"/>
      <c r="CO17" s="15">
        <v>10</v>
      </c>
      <c r="CP17" s="93">
        <v>880</v>
      </c>
      <c r="CQ17" s="406"/>
      <c r="CR17" s="93"/>
      <c r="CS17" s="409"/>
      <c r="CT17" s="408"/>
      <c r="CU17" s="652">
        <f t="shared" si="48"/>
        <v>0</v>
      </c>
      <c r="CX17" s="108"/>
      <c r="CY17" s="15">
        <v>10</v>
      </c>
      <c r="CZ17" s="93">
        <v>940.75</v>
      </c>
      <c r="DA17" s="346"/>
      <c r="DB17" s="93"/>
      <c r="DC17" s="96"/>
      <c r="DD17" s="72"/>
      <c r="DE17" s="644">
        <f t="shared" si="15"/>
        <v>0</v>
      </c>
      <c r="DH17" s="108"/>
      <c r="DI17" s="15">
        <v>10</v>
      </c>
      <c r="DJ17" s="70">
        <v>949.36</v>
      </c>
      <c r="DK17" s="406"/>
      <c r="DL17" s="70"/>
      <c r="DM17" s="409"/>
      <c r="DN17" s="408"/>
      <c r="DO17" s="652">
        <f t="shared" si="16"/>
        <v>0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4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4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4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4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4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4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4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4">
        <f t="shared" si="26"/>
        <v>0</v>
      </c>
      <c r="HN17" s="108"/>
      <c r="HO17" s="15">
        <v>10</v>
      </c>
      <c r="HP17" s="296"/>
      <c r="HQ17" s="351"/>
      <c r="HR17" s="296"/>
      <c r="HS17" s="411"/>
      <c r="HT17" s="282"/>
      <c r="HU17" s="644">
        <f t="shared" si="27"/>
        <v>0</v>
      </c>
      <c r="HX17" s="95"/>
      <c r="HY17" s="15">
        <v>10</v>
      </c>
      <c r="HZ17" s="70"/>
      <c r="IA17" s="362"/>
      <c r="IB17" s="70"/>
      <c r="IC17" s="71"/>
      <c r="ID17" s="72"/>
      <c r="IE17" s="644">
        <f t="shared" si="28"/>
        <v>0</v>
      </c>
      <c r="IH17" s="95"/>
      <c r="II17" s="15">
        <v>10</v>
      </c>
      <c r="IJ17" s="70"/>
      <c r="IK17" s="362"/>
      <c r="IL17" s="70"/>
      <c r="IM17" s="71"/>
      <c r="IN17" s="72"/>
      <c r="IO17" s="644">
        <f t="shared" si="29"/>
        <v>0</v>
      </c>
      <c r="IR17" s="108"/>
      <c r="IS17" s="15">
        <v>10</v>
      </c>
      <c r="IT17" s="296"/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4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4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4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4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4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4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4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4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4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7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5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06">
        <f t="shared" si="12"/>
        <v>0</v>
      </c>
      <c r="BT18" s="108"/>
      <c r="BU18" s="279">
        <v>11</v>
      </c>
      <c r="BV18" s="296">
        <v>932.1</v>
      </c>
      <c r="BW18" s="406"/>
      <c r="BX18" s="296"/>
      <c r="BY18" s="407"/>
      <c r="BZ18" s="408"/>
      <c r="CA18" s="644">
        <f t="shared" si="13"/>
        <v>0</v>
      </c>
      <c r="CD18" s="976"/>
      <c r="CE18" s="15">
        <v>11</v>
      </c>
      <c r="CF18" s="70">
        <v>880.4</v>
      </c>
      <c r="CG18" s="406"/>
      <c r="CH18" s="70"/>
      <c r="CI18" s="409"/>
      <c r="CJ18" s="408"/>
      <c r="CK18" s="644">
        <f t="shared" si="14"/>
        <v>0</v>
      </c>
      <c r="CN18" s="95"/>
      <c r="CO18" s="15">
        <v>11</v>
      </c>
      <c r="CP18" s="70">
        <v>886.3</v>
      </c>
      <c r="CQ18" s="406"/>
      <c r="CR18" s="70"/>
      <c r="CS18" s="409"/>
      <c r="CT18" s="408"/>
      <c r="CU18" s="652">
        <f t="shared" si="48"/>
        <v>0</v>
      </c>
      <c r="CX18" s="108"/>
      <c r="CY18" s="15">
        <v>11</v>
      </c>
      <c r="CZ18" s="93">
        <v>900.83</v>
      </c>
      <c r="DA18" s="346"/>
      <c r="DB18" s="93"/>
      <c r="DC18" s="96"/>
      <c r="DD18" s="72"/>
      <c r="DE18" s="644">
        <f t="shared" si="15"/>
        <v>0</v>
      </c>
      <c r="DH18" s="108"/>
      <c r="DI18" s="15">
        <v>11</v>
      </c>
      <c r="DJ18" s="93">
        <v>950.27</v>
      </c>
      <c r="DK18" s="406"/>
      <c r="DL18" s="93"/>
      <c r="DM18" s="409"/>
      <c r="DN18" s="408"/>
      <c r="DO18" s="652">
        <f t="shared" si="16"/>
        <v>0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4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4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4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4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4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4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4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4">
        <f t="shared" si="26"/>
        <v>0</v>
      </c>
      <c r="HN18" s="108"/>
      <c r="HO18" s="15">
        <v>11</v>
      </c>
      <c r="HP18" s="296"/>
      <c r="HQ18" s="351"/>
      <c r="HR18" s="296"/>
      <c r="HS18" s="411"/>
      <c r="HT18" s="282"/>
      <c r="HU18" s="644">
        <f t="shared" si="27"/>
        <v>0</v>
      </c>
      <c r="HX18" s="95"/>
      <c r="HY18" s="15">
        <v>11</v>
      </c>
      <c r="HZ18" s="70"/>
      <c r="IA18" s="362"/>
      <c r="IB18" s="70"/>
      <c r="IC18" s="71"/>
      <c r="ID18" s="72"/>
      <c r="IE18" s="644">
        <f t="shared" si="28"/>
        <v>0</v>
      </c>
      <c r="IH18" s="95"/>
      <c r="II18" s="15">
        <v>11</v>
      </c>
      <c r="IJ18" s="70"/>
      <c r="IK18" s="362"/>
      <c r="IL18" s="70"/>
      <c r="IM18" s="71"/>
      <c r="IN18" s="72"/>
      <c r="IO18" s="644">
        <f t="shared" si="29"/>
        <v>0</v>
      </c>
      <c r="IR18" s="108"/>
      <c r="IS18" s="15">
        <v>11</v>
      </c>
      <c r="IT18" s="296"/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4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4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4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4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4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4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4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4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4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7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5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06">
        <f t="shared" si="12"/>
        <v>0</v>
      </c>
      <c r="BT19" s="108"/>
      <c r="BU19" s="279">
        <v>12</v>
      </c>
      <c r="BV19" s="296">
        <v>928.5</v>
      </c>
      <c r="BW19" s="406"/>
      <c r="BX19" s="296"/>
      <c r="BY19" s="409"/>
      <c r="BZ19" s="408"/>
      <c r="CA19" s="644">
        <f t="shared" si="13"/>
        <v>0</v>
      </c>
      <c r="CD19" s="976"/>
      <c r="CE19" s="15">
        <v>12</v>
      </c>
      <c r="CF19" s="93">
        <v>870.9</v>
      </c>
      <c r="CG19" s="406"/>
      <c r="CH19" s="93"/>
      <c r="CI19" s="409"/>
      <c r="CJ19" s="408"/>
      <c r="CK19" s="644">
        <f t="shared" si="14"/>
        <v>0</v>
      </c>
      <c r="CN19" s="696"/>
      <c r="CO19" s="15">
        <v>12</v>
      </c>
      <c r="CP19" s="93">
        <v>872.7</v>
      </c>
      <c r="CQ19" s="406"/>
      <c r="CR19" s="93"/>
      <c r="CS19" s="409"/>
      <c r="CT19" s="408"/>
      <c r="CU19" s="652">
        <f t="shared" si="48"/>
        <v>0</v>
      </c>
      <c r="CX19" s="108"/>
      <c r="CY19" s="15">
        <v>12</v>
      </c>
      <c r="CZ19" s="93">
        <v>945.28</v>
      </c>
      <c r="DA19" s="346"/>
      <c r="DB19" s="93"/>
      <c r="DC19" s="96"/>
      <c r="DD19" s="72"/>
      <c r="DE19" s="644">
        <f t="shared" si="15"/>
        <v>0</v>
      </c>
      <c r="DH19" s="108"/>
      <c r="DI19" s="15">
        <v>12</v>
      </c>
      <c r="DJ19" s="93">
        <v>906.73</v>
      </c>
      <c r="DK19" s="406"/>
      <c r="DL19" s="93"/>
      <c r="DM19" s="409"/>
      <c r="DN19" s="408"/>
      <c r="DO19" s="652">
        <f t="shared" si="16"/>
        <v>0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4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4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4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4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4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4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4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4">
        <f t="shared" si="26"/>
        <v>0</v>
      </c>
      <c r="HN19" s="108"/>
      <c r="HO19" s="15">
        <v>12</v>
      </c>
      <c r="HP19" s="296"/>
      <c r="HQ19" s="351"/>
      <c r="HR19" s="296"/>
      <c r="HS19" s="411"/>
      <c r="HT19" s="282"/>
      <c r="HU19" s="644">
        <f t="shared" si="27"/>
        <v>0</v>
      </c>
      <c r="HX19" s="95"/>
      <c r="HY19" s="15">
        <v>12</v>
      </c>
      <c r="HZ19" s="70"/>
      <c r="IA19" s="362"/>
      <c r="IB19" s="70"/>
      <c r="IC19" s="71"/>
      <c r="ID19" s="72"/>
      <c r="IE19" s="644">
        <f t="shared" si="28"/>
        <v>0</v>
      </c>
      <c r="IH19" s="95"/>
      <c r="II19" s="15">
        <v>12</v>
      </c>
      <c r="IJ19" s="70"/>
      <c r="IK19" s="362"/>
      <c r="IL19" s="70"/>
      <c r="IM19" s="71"/>
      <c r="IN19" s="72"/>
      <c r="IO19" s="644">
        <f t="shared" si="29"/>
        <v>0</v>
      </c>
      <c r="IR19" s="108"/>
      <c r="IS19" s="15">
        <v>12</v>
      </c>
      <c r="IT19" s="296"/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4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4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4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4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4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4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4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4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4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7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5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06">
        <f t="shared" si="12"/>
        <v>0</v>
      </c>
      <c r="BT20" s="108"/>
      <c r="BU20" s="279">
        <v>13</v>
      </c>
      <c r="BV20" s="296">
        <v>935.8</v>
      </c>
      <c r="BW20" s="406"/>
      <c r="BX20" s="296"/>
      <c r="BY20" s="409"/>
      <c r="BZ20" s="408"/>
      <c r="CA20" s="644">
        <f t="shared" si="13"/>
        <v>0</v>
      </c>
      <c r="CD20" s="976"/>
      <c r="CE20" s="15">
        <v>13</v>
      </c>
      <c r="CF20" s="93">
        <v>865</v>
      </c>
      <c r="CG20" s="406"/>
      <c r="CH20" s="93"/>
      <c r="CI20" s="409"/>
      <c r="CJ20" s="408"/>
      <c r="CK20" s="644">
        <f t="shared" si="14"/>
        <v>0</v>
      </c>
      <c r="CN20" s="696"/>
      <c r="CO20" s="15">
        <v>13</v>
      </c>
      <c r="CP20" s="296">
        <v>899.5</v>
      </c>
      <c r="CQ20" s="406"/>
      <c r="CR20" s="296"/>
      <c r="CS20" s="409"/>
      <c r="CT20" s="408"/>
      <c r="CU20" s="652">
        <f t="shared" si="48"/>
        <v>0</v>
      </c>
      <c r="CX20" s="108"/>
      <c r="CY20" s="15">
        <v>13</v>
      </c>
      <c r="CZ20" s="93">
        <v>911.26</v>
      </c>
      <c r="DA20" s="346"/>
      <c r="DB20" s="93"/>
      <c r="DC20" s="96"/>
      <c r="DD20" s="72"/>
      <c r="DE20" s="644">
        <f t="shared" si="15"/>
        <v>0</v>
      </c>
      <c r="DH20" s="108"/>
      <c r="DI20" s="15">
        <v>13</v>
      </c>
      <c r="DJ20" s="93">
        <v>922.6</v>
      </c>
      <c r="DK20" s="406"/>
      <c r="DL20" s="93"/>
      <c r="DM20" s="409"/>
      <c r="DN20" s="408"/>
      <c r="DO20" s="652">
        <f t="shared" si="16"/>
        <v>0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4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4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4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4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4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4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4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/>
      <c r="HQ20" s="351"/>
      <c r="HR20" s="296"/>
      <c r="HS20" s="411"/>
      <c r="HT20" s="282"/>
      <c r="HU20" s="644">
        <f t="shared" si="27"/>
        <v>0</v>
      </c>
      <c r="HX20" s="95"/>
      <c r="HY20" s="15">
        <v>13</v>
      </c>
      <c r="HZ20" s="70"/>
      <c r="IA20" s="362"/>
      <c r="IB20" s="70"/>
      <c r="IC20" s="71"/>
      <c r="ID20" s="72"/>
      <c r="IE20" s="644">
        <f t="shared" si="28"/>
        <v>0</v>
      </c>
      <c r="IH20" s="95"/>
      <c r="II20" s="15">
        <v>13</v>
      </c>
      <c r="IJ20" s="70"/>
      <c r="IK20" s="362"/>
      <c r="IL20" s="70"/>
      <c r="IM20" s="71"/>
      <c r="IN20" s="72"/>
      <c r="IO20" s="644">
        <f t="shared" si="29"/>
        <v>0</v>
      </c>
      <c r="IR20" s="108"/>
      <c r="IS20" s="15">
        <v>13</v>
      </c>
      <c r="IT20" s="296"/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4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4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4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4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4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4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4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4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4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7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5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06">
        <f t="shared" si="12"/>
        <v>0</v>
      </c>
      <c r="BT21" s="108"/>
      <c r="BU21" s="279">
        <v>14</v>
      </c>
      <c r="BV21" s="296">
        <v>869.5</v>
      </c>
      <c r="BW21" s="406"/>
      <c r="BX21" s="296"/>
      <c r="BY21" s="409"/>
      <c r="BZ21" s="408"/>
      <c r="CA21" s="644">
        <f t="shared" si="13"/>
        <v>0</v>
      </c>
      <c r="CD21" s="976"/>
      <c r="CE21" s="15">
        <v>14</v>
      </c>
      <c r="CF21" s="93">
        <v>935.8</v>
      </c>
      <c r="CG21" s="406"/>
      <c r="CH21" s="93"/>
      <c r="CI21" s="409"/>
      <c r="CJ21" s="408"/>
      <c r="CK21" s="644">
        <f t="shared" si="14"/>
        <v>0</v>
      </c>
      <c r="CN21" s="696"/>
      <c r="CO21" s="15">
        <v>14</v>
      </c>
      <c r="CP21" s="296">
        <v>902.6</v>
      </c>
      <c r="CQ21" s="406"/>
      <c r="CR21" s="296"/>
      <c r="CS21" s="409"/>
      <c r="CT21" s="408"/>
      <c r="CU21" s="652">
        <f t="shared" si="48"/>
        <v>0</v>
      </c>
      <c r="CX21" s="108"/>
      <c r="CY21" s="15">
        <v>14</v>
      </c>
      <c r="CZ21" s="93">
        <v>920.79</v>
      </c>
      <c r="DA21" s="346"/>
      <c r="DB21" s="93"/>
      <c r="DC21" s="96"/>
      <c r="DD21" s="72"/>
      <c r="DE21" s="644">
        <f t="shared" si="15"/>
        <v>0</v>
      </c>
      <c r="DH21" s="108"/>
      <c r="DI21" s="15">
        <v>14</v>
      </c>
      <c r="DJ21" s="93">
        <v>949.82</v>
      </c>
      <c r="DK21" s="406"/>
      <c r="DL21" s="93"/>
      <c r="DM21" s="409"/>
      <c r="DN21" s="408"/>
      <c r="DO21" s="652">
        <f t="shared" si="16"/>
        <v>0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4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4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4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4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4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4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4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/>
      <c r="HQ21" s="351"/>
      <c r="HR21" s="296"/>
      <c r="HS21" s="411"/>
      <c r="HT21" s="282"/>
      <c r="HU21" s="644">
        <f t="shared" si="27"/>
        <v>0</v>
      </c>
      <c r="HX21" s="95"/>
      <c r="HY21" s="15">
        <v>14</v>
      </c>
      <c r="HZ21" s="70"/>
      <c r="IA21" s="362"/>
      <c r="IB21" s="70"/>
      <c r="IC21" s="71"/>
      <c r="ID21" s="72"/>
      <c r="IE21" s="644">
        <f t="shared" si="28"/>
        <v>0</v>
      </c>
      <c r="IH21" s="95"/>
      <c r="II21" s="15">
        <v>14</v>
      </c>
      <c r="IJ21" s="70"/>
      <c r="IK21" s="362"/>
      <c r="IL21" s="70"/>
      <c r="IM21" s="71"/>
      <c r="IN21" s="72"/>
      <c r="IO21" s="644">
        <f t="shared" si="29"/>
        <v>0</v>
      </c>
      <c r="IR21" s="108"/>
      <c r="IS21" s="15">
        <v>14</v>
      </c>
      <c r="IT21" s="296"/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4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4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4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4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4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4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4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4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4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7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5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06">
        <f t="shared" si="12"/>
        <v>0</v>
      </c>
      <c r="BT22" s="108"/>
      <c r="BU22" s="279">
        <v>15</v>
      </c>
      <c r="BV22" s="296">
        <v>871.8</v>
      </c>
      <c r="BW22" s="406"/>
      <c r="BX22" s="296"/>
      <c r="BY22" s="409"/>
      <c r="BZ22" s="408"/>
      <c r="CA22" s="644">
        <f t="shared" si="13"/>
        <v>0</v>
      </c>
      <c r="CD22" s="976"/>
      <c r="CE22" s="15">
        <v>15</v>
      </c>
      <c r="CF22" s="93">
        <v>919.9</v>
      </c>
      <c r="CG22" s="406"/>
      <c r="CH22" s="93"/>
      <c r="CI22" s="409"/>
      <c r="CJ22" s="408"/>
      <c r="CK22" s="644">
        <f t="shared" si="14"/>
        <v>0</v>
      </c>
      <c r="CN22" s="696"/>
      <c r="CO22" s="15">
        <v>15</v>
      </c>
      <c r="CP22" s="280">
        <v>886.8</v>
      </c>
      <c r="CQ22" s="406"/>
      <c r="CR22" s="280"/>
      <c r="CS22" s="409"/>
      <c r="CT22" s="408"/>
      <c r="CU22" s="652">
        <f t="shared" si="48"/>
        <v>0</v>
      </c>
      <c r="CX22" s="108"/>
      <c r="CY22" s="15">
        <v>15</v>
      </c>
      <c r="CZ22" s="93">
        <v>925.32</v>
      </c>
      <c r="DA22" s="346"/>
      <c r="DB22" s="93"/>
      <c r="DC22" s="96"/>
      <c r="DD22" s="72"/>
      <c r="DE22" s="644">
        <f t="shared" si="15"/>
        <v>0</v>
      </c>
      <c r="DH22" s="108"/>
      <c r="DI22" s="15">
        <v>15</v>
      </c>
      <c r="DJ22" s="93">
        <v>914.44</v>
      </c>
      <c r="DK22" s="406"/>
      <c r="DL22" s="93"/>
      <c r="DM22" s="409"/>
      <c r="DN22" s="408"/>
      <c r="DO22" s="652">
        <f t="shared" si="16"/>
        <v>0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4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4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4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4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4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4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4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/>
      <c r="HQ22" s="351"/>
      <c r="HR22" s="296"/>
      <c r="HS22" s="411"/>
      <c r="HT22" s="282"/>
      <c r="HU22" s="644">
        <f t="shared" si="27"/>
        <v>0</v>
      </c>
      <c r="HX22" s="95"/>
      <c r="HY22" s="15">
        <v>15</v>
      </c>
      <c r="HZ22" s="70"/>
      <c r="IA22" s="362"/>
      <c r="IB22" s="70"/>
      <c r="IC22" s="71"/>
      <c r="ID22" s="72"/>
      <c r="IE22" s="644">
        <f t="shared" si="28"/>
        <v>0</v>
      </c>
      <c r="IH22" s="95"/>
      <c r="II22" s="15">
        <v>15</v>
      </c>
      <c r="IJ22" s="70"/>
      <c r="IK22" s="362"/>
      <c r="IL22" s="70"/>
      <c r="IM22" s="71"/>
      <c r="IN22" s="72"/>
      <c r="IO22" s="644">
        <f t="shared" si="29"/>
        <v>0</v>
      </c>
      <c r="IR22" s="108"/>
      <c r="IS22" s="15">
        <v>15</v>
      </c>
      <c r="IT22" s="296"/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4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4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4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4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4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4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4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4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4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7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5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06">
        <f t="shared" si="12"/>
        <v>0</v>
      </c>
      <c r="BT23" s="108"/>
      <c r="BU23" s="279">
        <v>16</v>
      </c>
      <c r="BV23" s="296">
        <v>884</v>
      </c>
      <c r="BW23" s="406"/>
      <c r="BX23" s="296"/>
      <c r="BY23" s="409"/>
      <c r="BZ23" s="408"/>
      <c r="CA23" s="644">
        <f t="shared" si="13"/>
        <v>0</v>
      </c>
      <c r="CD23" s="976"/>
      <c r="CE23" s="15">
        <v>16</v>
      </c>
      <c r="CF23" s="93">
        <v>924.9</v>
      </c>
      <c r="CG23" s="406"/>
      <c r="CH23" s="93"/>
      <c r="CI23" s="409"/>
      <c r="CJ23" s="408"/>
      <c r="CK23" s="644">
        <f t="shared" si="14"/>
        <v>0</v>
      </c>
      <c r="CN23" s="696"/>
      <c r="CO23" s="15">
        <v>16</v>
      </c>
      <c r="CP23" s="296">
        <v>863.2</v>
      </c>
      <c r="CQ23" s="406"/>
      <c r="CR23" s="296"/>
      <c r="CS23" s="409"/>
      <c r="CT23" s="408"/>
      <c r="CU23" s="652">
        <f t="shared" si="48"/>
        <v>0</v>
      </c>
      <c r="CX23" s="108"/>
      <c r="CY23" s="15">
        <v>16</v>
      </c>
      <c r="CZ23" s="93">
        <v>955.26</v>
      </c>
      <c r="DA23" s="346"/>
      <c r="DB23" s="93"/>
      <c r="DC23" s="96"/>
      <c r="DD23" s="72"/>
      <c r="DE23" s="644">
        <f t="shared" si="15"/>
        <v>0</v>
      </c>
      <c r="DH23" s="108"/>
      <c r="DI23" s="15">
        <v>16</v>
      </c>
      <c r="DJ23" s="93">
        <v>902.64</v>
      </c>
      <c r="DK23" s="406"/>
      <c r="DL23" s="93"/>
      <c r="DM23" s="409"/>
      <c r="DN23" s="408"/>
      <c r="DO23" s="652">
        <f t="shared" si="16"/>
        <v>0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4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4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4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4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4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4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4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/>
      <c r="HQ23" s="351"/>
      <c r="HR23" s="296"/>
      <c r="HS23" s="411"/>
      <c r="HT23" s="282"/>
      <c r="HU23" s="644">
        <f t="shared" si="27"/>
        <v>0</v>
      </c>
      <c r="HX23" s="95"/>
      <c r="HY23" s="15">
        <v>16</v>
      </c>
      <c r="HZ23" s="70"/>
      <c r="IA23" s="362"/>
      <c r="IB23" s="70"/>
      <c r="IC23" s="71"/>
      <c r="ID23" s="72"/>
      <c r="IE23" s="644">
        <f t="shared" si="28"/>
        <v>0</v>
      </c>
      <c r="IH23" s="95"/>
      <c r="II23" s="15">
        <v>16</v>
      </c>
      <c r="IJ23" s="70"/>
      <c r="IK23" s="362"/>
      <c r="IL23" s="70"/>
      <c r="IM23" s="71"/>
      <c r="IN23" s="72"/>
      <c r="IO23" s="644">
        <f t="shared" si="29"/>
        <v>0</v>
      </c>
      <c r="IR23" s="108"/>
      <c r="IS23" s="15">
        <v>16</v>
      </c>
      <c r="IT23" s="296"/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4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4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4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4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4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4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4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4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4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7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5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06">
        <f t="shared" si="12"/>
        <v>0</v>
      </c>
      <c r="BT24" s="108"/>
      <c r="BU24" s="279">
        <v>17</v>
      </c>
      <c r="BV24" s="296">
        <v>918.5</v>
      </c>
      <c r="BW24" s="406"/>
      <c r="BX24" s="296"/>
      <c r="BY24" s="409"/>
      <c r="BZ24" s="408"/>
      <c r="CA24" s="644">
        <f t="shared" si="13"/>
        <v>0</v>
      </c>
      <c r="CD24" s="976"/>
      <c r="CE24" s="15">
        <v>17</v>
      </c>
      <c r="CF24" s="93">
        <v>890.9</v>
      </c>
      <c r="CG24" s="406"/>
      <c r="CH24" s="93"/>
      <c r="CI24" s="409"/>
      <c r="CJ24" s="408"/>
      <c r="CK24" s="644">
        <f t="shared" si="14"/>
        <v>0</v>
      </c>
      <c r="CN24" s="696"/>
      <c r="CO24" s="15">
        <v>17</v>
      </c>
      <c r="CP24" s="296">
        <v>904</v>
      </c>
      <c r="CQ24" s="406"/>
      <c r="CR24" s="296"/>
      <c r="CS24" s="409"/>
      <c r="CT24" s="408"/>
      <c r="CU24" s="652">
        <f t="shared" si="48"/>
        <v>0</v>
      </c>
      <c r="CX24" s="108"/>
      <c r="CY24" s="15">
        <v>17</v>
      </c>
      <c r="CZ24" s="93">
        <v>957.53</v>
      </c>
      <c r="DA24" s="346"/>
      <c r="DB24" s="93"/>
      <c r="DC24" s="96"/>
      <c r="DD24" s="72"/>
      <c r="DE24" s="644">
        <f t="shared" si="15"/>
        <v>0</v>
      </c>
      <c r="DH24" s="108"/>
      <c r="DI24" s="15">
        <v>17</v>
      </c>
      <c r="DJ24" s="93">
        <v>927.14</v>
      </c>
      <c r="DK24" s="406"/>
      <c r="DL24" s="93"/>
      <c r="DM24" s="409"/>
      <c r="DN24" s="408"/>
      <c r="DO24" s="652">
        <f t="shared" si="16"/>
        <v>0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4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4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4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4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4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4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4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/>
      <c r="HQ24" s="351"/>
      <c r="HR24" s="296"/>
      <c r="HS24" s="411"/>
      <c r="HT24" s="282"/>
      <c r="HU24" s="644">
        <f t="shared" si="27"/>
        <v>0</v>
      </c>
      <c r="HX24" s="108"/>
      <c r="HY24" s="15">
        <v>17</v>
      </c>
      <c r="HZ24" s="70"/>
      <c r="IA24" s="362"/>
      <c r="IB24" s="70"/>
      <c r="IC24" s="71"/>
      <c r="ID24" s="72"/>
      <c r="IE24" s="644">
        <f t="shared" si="28"/>
        <v>0</v>
      </c>
      <c r="IH24" s="108"/>
      <c r="II24" s="15">
        <v>17</v>
      </c>
      <c r="IJ24" s="70"/>
      <c r="IK24" s="362"/>
      <c r="IL24" s="70"/>
      <c r="IM24" s="71"/>
      <c r="IN24" s="72"/>
      <c r="IO24" s="644">
        <f t="shared" si="29"/>
        <v>0</v>
      </c>
      <c r="IR24" s="108"/>
      <c r="IS24" s="15">
        <v>17</v>
      </c>
      <c r="IT24" s="296"/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4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4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4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4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4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4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4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93">
        <v>885</v>
      </c>
      <c r="O25" s="346"/>
      <c r="P25" s="93"/>
      <c r="Q25" s="71"/>
      <c r="R25" s="72"/>
      <c r="S25" s="644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7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5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06">
        <f t="shared" si="12"/>
        <v>0</v>
      </c>
      <c r="BT25" s="108"/>
      <c r="BU25" s="279">
        <v>18</v>
      </c>
      <c r="BV25" s="296">
        <v>926.2</v>
      </c>
      <c r="BW25" s="406"/>
      <c r="BX25" s="296"/>
      <c r="BY25" s="409"/>
      <c r="BZ25" s="408"/>
      <c r="CA25" s="644">
        <f t="shared" si="13"/>
        <v>0</v>
      </c>
      <c r="CD25" s="976"/>
      <c r="CE25" s="15">
        <v>18</v>
      </c>
      <c r="CF25" s="93">
        <v>879.5</v>
      </c>
      <c r="CG25" s="406"/>
      <c r="CH25" s="93"/>
      <c r="CI25" s="409"/>
      <c r="CJ25" s="408"/>
      <c r="CK25" s="644">
        <f t="shared" si="14"/>
        <v>0</v>
      </c>
      <c r="CN25" s="696"/>
      <c r="CO25" s="15">
        <v>18</v>
      </c>
      <c r="CP25" s="296">
        <v>927.1</v>
      </c>
      <c r="CQ25" s="406"/>
      <c r="CR25" s="296"/>
      <c r="CS25" s="409"/>
      <c r="CT25" s="408"/>
      <c r="CU25" s="652">
        <f t="shared" si="48"/>
        <v>0</v>
      </c>
      <c r="CX25" s="95"/>
      <c r="CY25" s="15">
        <v>18</v>
      </c>
      <c r="CZ25" s="93">
        <v>969.78</v>
      </c>
      <c r="DA25" s="346"/>
      <c r="DB25" s="93"/>
      <c r="DC25" s="96"/>
      <c r="DD25" s="72"/>
      <c r="DE25" s="644">
        <f t="shared" si="15"/>
        <v>0</v>
      </c>
      <c r="DH25" s="95"/>
      <c r="DI25" s="15">
        <v>18</v>
      </c>
      <c r="DJ25" s="93">
        <v>935.3</v>
      </c>
      <c r="DK25" s="406"/>
      <c r="DL25" s="93"/>
      <c r="DM25" s="409"/>
      <c r="DN25" s="408"/>
      <c r="DO25" s="652">
        <f t="shared" si="16"/>
        <v>0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4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4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4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4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4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4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4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/>
      <c r="HQ25" s="351"/>
      <c r="HR25" s="296"/>
      <c r="HS25" s="411"/>
      <c r="HT25" s="282"/>
      <c r="HU25" s="644">
        <f t="shared" si="27"/>
        <v>0</v>
      </c>
      <c r="HX25" s="108"/>
      <c r="HY25" s="15">
        <v>18</v>
      </c>
      <c r="HZ25" s="70"/>
      <c r="IA25" s="362"/>
      <c r="IB25" s="70"/>
      <c r="IC25" s="71"/>
      <c r="ID25" s="72"/>
      <c r="IE25" s="644">
        <f t="shared" si="28"/>
        <v>0</v>
      </c>
      <c r="IH25" s="108"/>
      <c r="II25" s="15">
        <v>18</v>
      </c>
      <c r="IJ25" s="70"/>
      <c r="IK25" s="362"/>
      <c r="IL25" s="70"/>
      <c r="IM25" s="71"/>
      <c r="IN25" s="72"/>
      <c r="IO25" s="644">
        <f t="shared" si="29"/>
        <v>0</v>
      </c>
      <c r="IR25" s="95"/>
      <c r="IS25" s="15">
        <v>18</v>
      </c>
      <c r="IT25" s="296"/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4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4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4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4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4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4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4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4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4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7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5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06">
        <f t="shared" si="12"/>
        <v>0</v>
      </c>
      <c r="BT26" s="108"/>
      <c r="BU26" s="279">
        <v>19</v>
      </c>
      <c r="BV26" s="296">
        <v>925.8</v>
      </c>
      <c r="BW26" s="406"/>
      <c r="BX26" s="296"/>
      <c r="BY26" s="409"/>
      <c r="BZ26" s="408"/>
      <c r="CA26" s="644">
        <f t="shared" si="13"/>
        <v>0</v>
      </c>
      <c r="CD26" s="976"/>
      <c r="CE26" s="15">
        <v>19</v>
      </c>
      <c r="CF26" s="93">
        <v>924</v>
      </c>
      <c r="CG26" s="406"/>
      <c r="CH26" s="93"/>
      <c r="CI26" s="409"/>
      <c r="CJ26" s="408"/>
      <c r="CK26" s="644">
        <f t="shared" si="14"/>
        <v>0</v>
      </c>
      <c r="CN26" s="696"/>
      <c r="CO26" s="15">
        <v>19</v>
      </c>
      <c r="CP26" s="296">
        <v>910.8</v>
      </c>
      <c r="CQ26" s="406"/>
      <c r="CR26" s="296"/>
      <c r="CS26" s="409"/>
      <c r="CT26" s="408"/>
      <c r="CU26" s="652">
        <f t="shared" si="48"/>
        <v>0</v>
      </c>
      <c r="CX26" s="108"/>
      <c r="CY26" s="15">
        <v>19</v>
      </c>
      <c r="CZ26" s="93">
        <v>910.81</v>
      </c>
      <c r="DA26" s="346"/>
      <c r="DB26" s="93"/>
      <c r="DC26" s="96"/>
      <c r="DD26" s="72"/>
      <c r="DE26" s="644">
        <f t="shared" si="15"/>
        <v>0</v>
      </c>
      <c r="DH26" s="108"/>
      <c r="DI26" s="15">
        <v>19</v>
      </c>
      <c r="DJ26" s="93">
        <v>946.19</v>
      </c>
      <c r="DK26" s="406"/>
      <c r="DL26" s="93"/>
      <c r="DM26" s="409"/>
      <c r="DN26" s="408"/>
      <c r="DO26" s="652">
        <f t="shared" si="16"/>
        <v>0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4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4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4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4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4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4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4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/>
      <c r="HQ26" s="351"/>
      <c r="HR26" s="296"/>
      <c r="HS26" s="411"/>
      <c r="HT26" s="282"/>
      <c r="HU26" s="644">
        <f t="shared" si="27"/>
        <v>0</v>
      </c>
      <c r="HX26" s="108"/>
      <c r="HY26" s="15">
        <v>19</v>
      </c>
      <c r="HZ26" s="70"/>
      <c r="IA26" s="362"/>
      <c r="IB26" s="70"/>
      <c r="IC26" s="71"/>
      <c r="ID26" s="72"/>
      <c r="IE26" s="644">
        <f t="shared" si="28"/>
        <v>0</v>
      </c>
      <c r="IH26" s="108"/>
      <c r="II26" s="15">
        <v>19</v>
      </c>
      <c r="IJ26" s="70"/>
      <c r="IK26" s="362"/>
      <c r="IL26" s="70"/>
      <c r="IM26" s="71"/>
      <c r="IN26" s="72"/>
      <c r="IO26" s="644">
        <f t="shared" si="29"/>
        <v>0</v>
      </c>
      <c r="IR26" s="108"/>
      <c r="IS26" s="15">
        <v>19</v>
      </c>
      <c r="IT26" s="296"/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4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4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4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4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4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4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4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4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6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4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7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5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06">
        <f t="shared" si="12"/>
        <v>0</v>
      </c>
      <c r="BT27" s="108"/>
      <c r="BU27" s="279">
        <v>20</v>
      </c>
      <c r="BV27" s="296">
        <v>866.8</v>
      </c>
      <c r="BW27" s="406"/>
      <c r="BX27" s="296"/>
      <c r="BY27" s="409"/>
      <c r="BZ27" s="408"/>
      <c r="CA27" s="644">
        <f t="shared" si="13"/>
        <v>0</v>
      </c>
      <c r="CD27" s="976"/>
      <c r="CE27" s="15">
        <v>20</v>
      </c>
      <c r="CF27" s="93">
        <v>865.9</v>
      </c>
      <c r="CG27" s="406"/>
      <c r="CH27" s="93"/>
      <c r="CI27" s="409"/>
      <c r="CJ27" s="408"/>
      <c r="CK27" s="644">
        <f t="shared" si="14"/>
        <v>0</v>
      </c>
      <c r="CN27" s="696"/>
      <c r="CO27" s="15">
        <v>20</v>
      </c>
      <c r="CP27" s="296">
        <v>867.3</v>
      </c>
      <c r="CQ27" s="406"/>
      <c r="CR27" s="296"/>
      <c r="CS27" s="409"/>
      <c r="CT27" s="408"/>
      <c r="CU27" s="652">
        <f t="shared" si="48"/>
        <v>0</v>
      </c>
      <c r="CX27" s="108"/>
      <c r="CY27" s="15">
        <v>20</v>
      </c>
      <c r="CZ27" s="93">
        <v>917.16</v>
      </c>
      <c r="DA27" s="346"/>
      <c r="DB27" s="93"/>
      <c r="DC27" s="96"/>
      <c r="DD27" s="72"/>
      <c r="DE27" s="644">
        <f t="shared" si="15"/>
        <v>0</v>
      </c>
      <c r="DH27" s="108"/>
      <c r="DI27" s="15">
        <v>20</v>
      </c>
      <c r="DJ27" s="93">
        <v>936.21</v>
      </c>
      <c r="DK27" s="406"/>
      <c r="DL27" s="93"/>
      <c r="DM27" s="409"/>
      <c r="DN27" s="408"/>
      <c r="DO27" s="652">
        <f t="shared" si="16"/>
        <v>0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4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4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4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4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4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4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4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/>
      <c r="HQ27" s="351"/>
      <c r="HR27" s="296"/>
      <c r="HS27" s="411"/>
      <c r="HT27" s="282"/>
      <c r="HU27" s="644">
        <f t="shared" si="27"/>
        <v>0</v>
      </c>
      <c r="HX27" s="108"/>
      <c r="HY27" s="15">
        <v>20</v>
      </c>
      <c r="HZ27" s="70"/>
      <c r="IA27" s="362"/>
      <c r="IB27" s="70"/>
      <c r="IC27" s="71"/>
      <c r="ID27" s="72"/>
      <c r="IE27" s="644">
        <f t="shared" si="28"/>
        <v>0</v>
      </c>
      <c r="IH27" s="108"/>
      <c r="II27" s="15">
        <v>20</v>
      </c>
      <c r="IJ27" s="70"/>
      <c r="IK27" s="362"/>
      <c r="IL27" s="70"/>
      <c r="IM27" s="71"/>
      <c r="IN27" s="72"/>
      <c r="IO27" s="644">
        <f t="shared" si="29"/>
        <v>0</v>
      </c>
      <c r="IR27" s="108"/>
      <c r="IS27" s="15">
        <v>20</v>
      </c>
      <c r="IT27" s="296"/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4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4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4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4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4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4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4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4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880</v>
      </c>
      <c r="O28" s="346"/>
      <c r="P28" s="93"/>
      <c r="Q28" s="71"/>
      <c r="R28" s="72"/>
      <c r="S28" s="644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7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06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5">
        <f t="shared" si="12"/>
        <v>0</v>
      </c>
      <c r="BT28" s="108"/>
      <c r="BU28" s="279">
        <v>21</v>
      </c>
      <c r="BV28" s="296">
        <v>890.4</v>
      </c>
      <c r="BW28" s="406"/>
      <c r="BX28" s="296"/>
      <c r="BY28" s="409"/>
      <c r="BZ28" s="408"/>
      <c r="CA28" s="644">
        <f t="shared" si="13"/>
        <v>0</v>
      </c>
      <c r="CD28" s="977"/>
      <c r="CE28" s="15">
        <v>21</v>
      </c>
      <c r="CF28" s="93">
        <v>931.7</v>
      </c>
      <c r="CG28" s="406"/>
      <c r="CH28" s="93"/>
      <c r="CI28" s="409"/>
      <c r="CJ28" s="408"/>
      <c r="CK28" s="644">
        <f t="shared" si="14"/>
        <v>0</v>
      </c>
      <c r="CN28" s="696"/>
      <c r="CO28" s="15">
        <v>21</v>
      </c>
      <c r="CP28" s="296"/>
      <c r="CQ28" s="406"/>
      <c r="CR28" s="296"/>
      <c r="CS28" s="409"/>
      <c r="CT28" s="408"/>
      <c r="CU28" s="652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4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2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4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4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4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4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4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4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4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/>
      <c r="HQ28" s="351"/>
      <c r="HR28" s="296"/>
      <c r="HS28" s="411"/>
      <c r="HT28" s="282"/>
      <c r="HU28" s="644">
        <f t="shared" si="27"/>
        <v>0</v>
      </c>
      <c r="HX28" s="108"/>
      <c r="HY28" s="15">
        <v>21</v>
      </c>
      <c r="HZ28" s="70"/>
      <c r="IA28" s="362"/>
      <c r="IB28" s="70"/>
      <c r="IC28" s="71"/>
      <c r="ID28" s="72"/>
      <c r="IE28" s="644">
        <f t="shared" si="28"/>
        <v>0</v>
      </c>
      <c r="IH28" s="108"/>
      <c r="II28" s="15">
        <v>21</v>
      </c>
      <c r="IJ28" s="70"/>
      <c r="IK28" s="362"/>
      <c r="IL28" s="70"/>
      <c r="IM28" s="71"/>
      <c r="IN28" s="72"/>
      <c r="IO28" s="644">
        <f t="shared" si="29"/>
        <v>0</v>
      </c>
      <c r="IR28" s="108"/>
      <c r="IS28" s="15">
        <v>21</v>
      </c>
      <c r="IT28" s="296"/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4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4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4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4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4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4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4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4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4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7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5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5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4">
        <v>0</v>
      </c>
      <c r="CD29" s="108"/>
      <c r="CE29" s="15">
        <v>22</v>
      </c>
      <c r="CF29" s="93"/>
      <c r="CG29" s="406"/>
      <c r="CH29" s="93"/>
      <c r="CI29" s="419"/>
      <c r="CJ29" s="408"/>
      <c r="CK29" s="644">
        <f t="shared" si="14"/>
        <v>0</v>
      </c>
      <c r="CN29" s="696"/>
      <c r="CO29" s="15">
        <v>22</v>
      </c>
      <c r="CP29" s="93"/>
      <c r="CQ29" s="406"/>
      <c r="CR29" s="93"/>
      <c r="CS29" s="409"/>
      <c r="CT29" s="408"/>
      <c r="CU29" s="652">
        <f t="shared" si="48"/>
        <v>0</v>
      </c>
      <c r="CX29" s="108"/>
      <c r="CY29" s="15"/>
      <c r="CZ29" s="93"/>
      <c r="DA29" s="346"/>
      <c r="DB29" s="93"/>
      <c r="DC29" s="96"/>
      <c r="DD29" s="72"/>
      <c r="DE29" s="644">
        <f t="shared" si="15"/>
        <v>0</v>
      </c>
      <c r="DH29" s="108"/>
      <c r="DI29" s="15"/>
      <c r="DJ29" s="93"/>
      <c r="DK29" s="346"/>
      <c r="DL29" s="93"/>
      <c r="DM29" s="96"/>
      <c r="DN29" s="72"/>
      <c r="DO29" s="652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4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4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4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4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4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4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4">
        <f>SUM(HA8:HA28)</f>
        <v>0</v>
      </c>
      <c r="HD29" s="108"/>
      <c r="HE29" s="15"/>
      <c r="HF29" s="93"/>
      <c r="HG29" s="346"/>
      <c r="HH29" s="93"/>
      <c r="HI29" s="96"/>
      <c r="HJ29" s="72"/>
      <c r="HK29" s="644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4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4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4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4">
        <f t="shared" si="31"/>
        <v>0</v>
      </c>
      <c r="JL29" s="108"/>
      <c r="JM29" s="15"/>
      <c r="JN29" s="93"/>
      <c r="JO29" s="346"/>
      <c r="JP29" s="93"/>
      <c r="JQ29" s="71"/>
      <c r="JR29" s="72"/>
      <c r="JS29" s="644">
        <f>SUM(JS8:JS28)</f>
        <v>0</v>
      </c>
      <c r="JV29" s="108"/>
      <c r="JW29" s="15"/>
      <c r="JX29" s="70"/>
      <c r="JY29" s="362"/>
      <c r="JZ29" s="70"/>
      <c r="KA29" s="71"/>
      <c r="KB29" s="72"/>
      <c r="KC29" s="644">
        <f>SUM(KC8:KC28)</f>
        <v>0</v>
      </c>
      <c r="KF29" s="108"/>
      <c r="KG29" s="15"/>
      <c r="KH29" s="70"/>
      <c r="KI29" s="362"/>
      <c r="KJ29" s="70"/>
      <c r="KK29" s="71"/>
      <c r="KL29" s="72"/>
      <c r="KM29" s="644">
        <f>SUM(KM8:KM28)</f>
        <v>0</v>
      </c>
      <c r="KP29" s="108"/>
      <c r="KQ29" s="15"/>
      <c r="KR29" s="70"/>
      <c r="KS29" s="362"/>
      <c r="KT29" s="70"/>
      <c r="KU29" s="71"/>
      <c r="KV29" s="72"/>
      <c r="KW29" s="644">
        <f>SUM(KW8:KW28)</f>
        <v>0</v>
      </c>
      <c r="KZ29" s="108"/>
      <c r="LA29" s="15"/>
      <c r="LB29" s="93"/>
      <c r="LC29" s="346"/>
      <c r="LD29" s="93"/>
      <c r="LE29" s="96"/>
      <c r="LF29" s="72"/>
      <c r="LG29" s="644">
        <f>LF29*LD29</f>
        <v>0</v>
      </c>
      <c r="LJ29" s="108"/>
      <c r="LK29" s="15"/>
      <c r="LL29" s="93"/>
      <c r="LM29" s="346"/>
      <c r="LN29" s="296"/>
      <c r="LO29" s="96"/>
      <c r="LP29" s="72"/>
      <c r="LQ29" s="644">
        <f t="shared" si="37"/>
        <v>0</v>
      </c>
      <c r="LT29" s="108"/>
      <c r="LU29" s="15"/>
      <c r="LV29" s="93"/>
      <c r="LW29" s="346"/>
      <c r="LX29" s="93"/>
      <c r="LY29" s="96"/>
      <c r="LZ29" s="72"/>
      <c r="MA29" s="644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4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4"/>
      <c r="V30" s="108"/>
      <c r="W30" s="15">
        <v>23</v>
      </c>
      <c r="X30" s="93"/>
      <c r="Y30" s="346"/>
      <c r="Z30" s="107"/>
      <c r="AA30" s="71"/>
      <c r="AB30" s="72"/>
      <c r="AC30" s="644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4">
        <f>SUM(AW8:AW29)</f>
        <v>0</v>
      </c>
      <c r="AZ30" s="108"/>
      <c r="BA30" s="15"/>
      <c r="BB30" s="70"/>
      <c r="BC30" s="141"/>
      <c r="BD30" s="70"/>
      <c r="BE30" s="96"/>
      <c r="BF30" s="72"/>
      <c r="BG30" s="644">
        <f>SUM(BG8:BG29)</f>
        <v>0</v>
      </c>
      <c r="BJ30" s="108"/>
      <c r="BK30" s="15"/>
      <c r="BL30" s="70"/>
      <c r="BM30" s="141"/>
      <c r="BN30" s="70"/>
      <c r="BO30" s="96"/>
      <c r="BP30" s="72"/>
      <c r="BQ30" s="644">
        <f>SUM(BQ8:BQ29)</f>
        <v>0</v>
      </c>
      <c r="BT30" s="108"/>
      <c r="BU30" s="279"/>
      <c r="BV30" s="280"/>
      <c r="BW30" s="80"/>
      <c r="BX30" s="70"/>
      <c r="BY30" s="96"/>
      <c r="BZ30" s="72"/>
      <c r="CA30" s="644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4">
        <f>SUM(CK8:CK29)</f>
        <v>0</v>
      </c>
      <c r="CN30" s="108"/>
      <c r="CO30" s="15"/>
      <c r="CP30" s="70"/>
      <c r="CQ30" s="346"/>
      <c r="CR30" s="70"/>
      <c r="CS30" s="96"/>
      <c r="CT30" s="72"/>
      <c r="CU30" s="652">
        <f t="shared" si="48"/>
        <v>0</v>
      </c>
      <c r="CX30" s="108"/>
      <c r="CY30" s="15"/>
      <c r="CZ30" s="70"/>
      <c r="DA30" s="346"/>
      <c r="DB30" s="70"/>
      <c r="DC30" s="96"/>
      <c r="DD30" s="72"/>
      <c r="DE30" s="644">
        <f>SUM(DE8:DE29)</f>
        <v>0</v>
      </c>
      <c r="DH30" s="108"/>
      <c r="DI30" s="15"/>
      <c r="DJ30" s="70"/>
      <c r="DK30" s="346"/>
      <c r="DL30" s="70"/>
      <c r="DM30" s="96"/>
      <c r="DN30" s="72"/>
      <c r="DO30" s="644">
        <f>SUM(DO8:DO29)</f>
        <v>0</v>
      </c>
      <c r="DR30" s="108"/>
      <c r="DS30" s="15"/>
      <c r="DT30" s="70"/>
      <c r="DU30" s="346"/>
      <c r="DV30" s="70"/>
      <c r="DW30" s="96"/>
      <c r="DX30" s="72"/>
      <c r="DY30" s="644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4">
        <f>SUM(ES8:ES29)</f>
        <v>0</v>
      </c>
      <c r="EV30" s="95"/>
      <c r="EW30" s="15"/>
      <c r="EX30" s="93"/>
      <c r="EY30" s="346"/>
      <c r="EZ30" s="107"/>
      <c r="FA30" s="71"/>
      <c r="FB30" s="72"/>
      <c r="FC30" s="644">
        <f>SUM(FC8:FC29)</f>
        <v>0</v>
      </c>
      <c r="FF30" s="95"/>
      <c r="FG30" s="15"/>
      <c r="FH30" s="93"/>
      <c r="FI30" s="346"/>
      <c r="FJ30" s="107"/>
      <c r="FK30" s="71"/>
      <c r="FL30" s="72"/>
      <c r="FM30" s="644">
        <f>SUM(FM8:FM29)</f>
        <v>0</v>
      </c>
      <c r="FP30" s="108"/>
      <c r="FQ30" s="15"/>
      <c r="FR30" s="93"/>
      <c r="FS30" s="346"/>
      <c r="FT30" s="93"/>
      <c r="FU30" s="71"/>
      <c r="FV30" s="72"/>
      <c r="FW30" s="644">
        <f>SUM(FW8:FW29)</f>
        <v>0</v>
      </c>
      <c r="FZ30" s="108"/>
      <c r="GA30" s="15"/>
      <c r="GB30" s="70"/>
      <c r="GC30" s="362"/>
      <c r="GD30" s="107"/>
      <c r="GE30" s="71"/>
      <c r="GF30" s="72"/>
      <c r="GG30" s="644">
        <f>SUM(GG8:GG29)</f>
        <v>0</v>
      </c>
      <c r="GJ30" s="108"/>
      <c r="GK30" s="15"/>
      <c r="GL30" s="534"/>
      <c r="GM30" s="346"/>
      <c r="GN30" s="70"/>
      <c r="GO30" s="96"/>
      <c r="GP30" s="72"/>
      <c r="GQ30" s="644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2"/>
      <c r="HN30" s="108"/>
      <c r="HO30" s="15"/>
      <c r="HP30" s="93"/>
      <c r="HQ30" s="346"/>
      <c r="HR30" s="107"/>
      <c r="HS30" s="71"/>
      <c r="HT30" s="72"/>
      <c r="HU30" s="644">
        <f>SUM(HU8:HU29)</f>
        <v>0</v>
      </c>
      <c r="HX30" s="108"/>
      <c r="HY30" s="15"/>
      <c r="HZ30" s="70"/>
      <c r="IA30" s="362"/>
      <c r="IB30" s="107"/>
      <c r="IC30" s="71"/>
      <c r="ID30" s="72"/>
      <c r="IE30" s="644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4">
        <f>SUM(IO8:IO29)</f>
        <v>0</v>
      </c>
      <c r="IR30" s="108"/>
      <c r="IS30" s="15"/>
      <c r="IT30" s="70"/>
      <c r="IU30" s="80"/>
      <c r="IV30" s="70"/>
      <c r="IW30" s="96"/>
      <c r="IX30" s="72"/>
      <c r="IY30" s="644">
        <f>SUM(IY8:IY29)</f>
        <v>0</v>
      </c>
      <c r="JB30" s="108"/>
      <c r="JC30" s="15"/>
      <c r="JD30" s="70"/>
      <c r="JE30" s="362"/>
      <c r="JF30" s="107"/>
      <c r="JG30" s="71"/>
      <c r="JH30" s="72"/>
      <c r="JI30" s="644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4">
        <f>SUM(LG8:LG29)</f>
        <v>0</v>
      </c>
      <c r="LJ30" s="108"/>
      <c r="LK30" s="15"/>
      <c r="LL30" s="93"/>
      <c r="LM30" s="346"/>
      <c r="LN30" s="93"/>
      <c r="LO30" s="96"/>
      <c r="LP30" s="72"/>
      <c r="LQ30" s="644">
        <f>SUM(LQ8:LQ29)</f>
        <v>0</v>
      </c>
      <c r="LT30" s="108"/>
      <c r="LU30" s="15"/>
      <c r="LV30" s="70"/>
      <c r="LW30" s="346"/>
      <c r="LX30" s="70"/>
      <c r="LY30" s="96"/>
      <c r="LZ30" s="72"/>
      <c r="MA30" s="644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1"/>
      <c r="V31" s="207"/>
      <c r="W31" s="37"/>
      <c r="X31" s="432"/>
      <c r="Y31" s="424"/>
      <c r="Z31" s="233"/>
      <c r="AA31" s="145"/>
      <c r="AB31" s="223"/>
      <c r="AC31" s="651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2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1"/>
      <c r="EL31" s="207"/>
      <c r="EM31" s="37"/>
      <c r="EN31" s="423"/>
      <c r="EO31" s="424"/>
      <c r="EP31" s="233"/>
      <c r="EQ31" s="145"/>
      <c r="ER31" s="223"/>
      <c r="ES31" s="651"/>
      <c r="EV31" s="95"/>
      <c r="EW31" s="37"/>
      <c r="EX31" s="432"/>
      <c r="EY31" s="462"/>
      <c r="EZ31" s="233"/>
      <c r="FA31" s="145"/>
      <c r="FB31" s="223"/>
      <c r="FC31" s="651"/>
      <c r="FF31" s="433"/>
      <c r="FG31" s="37"/>
      <c r="FH31" s="423"/>
      <c r="FI31" s="232"/>
      <c r="FJ31" s="423"/>
      <c r="FK31" s="145"/>
      <c r="FL31" s="223"/>
      <c r="FM31" s="651"/>
      <c r="FP31" s="207"/>
      <c r="FQ31" s="37"/>
      <c r="FR31" s="432"/>
      <c r="FS31" s="424"/>
      <c r="FT31" s="432"/>
      <c r="FU31" s="145"/>
      <c r="FV31" s="223"/>
      <c r="FW31" s="651"/>
      <c r="FZ31" s="207"/>
      <c r="GA31" s="37"/>
      <c r="GB31" s="423"/>
      <c r="GC31" s="424"/>
      <c r="GD31" s="233"/>
      <c r="GE31" s="145"/>
      <c r="GF31" s="223"/>
      <c r="GG31" s="651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4"/>
      <c r="HD31" s="375"/>
      <c r="HE31" s="52"/>
      <c r="HF31" s="434"/>
      <c r="HG31" s="435"/>
      <c r="HH31" s="436"/>
      <c r="HI31" s="437"/>
      <c r="HJ31" s="438"/>
      <c r="HK31" s="654"/>
      <c r="HN31" s="207"/>
      <c r="HO31" s="37"/>
      <c r="HP31" s="432"/>
      <c r="HQ31" s="424"/>
      <c r="HR31" s="233"/>
      <c r="HS31" s="145"/>
      <c r="HT31" s="223"/>
      <c r="HU31" s="651"/>
      <c r="HX31" s="207"/>
      <c r="HY31" s="37"/>
      <c r="HZ31" s="423"/>
      <c r="IA31" s="424"/>
      <c r="IB31" s="233"/>
      <c r="IC31" s="145"/>
      <c r="ID31" s="223"/>
      <c r="IE31" s="651"/>
      <c r="IH31" s="207"/>
      <c r="II31" s="37"/>
      <c r="IJ31" s="423"/>
      <c r="IK31" s="424"/>
      <c r="IL31" s="233"/>
      <c r="IM31" s="145"/>
      <c r="IN31" s="223"/>
      <c r="IO31" s="651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1"/>
      <c r="JL31" s="207"/>
      <c r="JM31" s="37"/>
      <c r="JN31" s="432"/>
      <c r="JO31" s="424"/>
      <c r="JP31" s="233"/>
      <c r="JQ31" s="145"/>
      <c r="JR31" s="223"/>
      <c r="JS31" s="651"/>
      <c r="JV31" s="207"/>
      <c r="JW31" s="37"/>
      <c r="JX31" s="423"/>
      <c r="JY31" s="424"/>
      <c r="JZ31" s="233"/>
      <c r="KA31" s="145"/>
      <c r="KB31" s="223"/>
      <c r="KC31" s="651"/>
      <c r="KF31" s="207"/>
      <c r="KG31" s="37"/>
      <c r="KH31" s="423"/>
      <c r="KI31" s="424"/>
      <c r="KJ31" s="233"/>
      <c r="KK31" s="145"/>
      <c r="KL31" s="223"/>
      <c r="KM31" s="651"/>
      <c r="KP31" s="207"/>
      <c r="KQ31" s="37"/>
      <c r="KR31" s="423"/>
      <c r="KS31" s="424"/>
      <c r="KT31" s="233"/>
      <c r="KU31" s="145"/>
      <c r="KV31" s="223"/>
      <c r="KW31" s="651"/>
      <c r="KZ31" s="207"/>
      <c r="LA31" s="428"/>
      <c r="LB31" s="423"/>
      <c r="LC31" s="232"/>
      <c r="LD31" s="423"/>
      <c r="LE31" s="439"/>
      <c r="LF31" s="223"/>
      <c r="LG31" s="651"/>
      <c r="LJ31" s="207"/>
      <c r="LK31" s="37"/>
      <c r="LL31" s="432"/>
      <c r="LM31" s="424"/>
      <c r="LN31" s="432"/>
      <c r="LO31" s="439"/>
      <c r="LP31" s="223"/>
      <c r="LQ31" s="651"/>
      <c r="LT31" s="207"/>
      <c r="LU31" s="37"/>
      <c r="LV31" s="233"/>
      <c r="LW31" s="232"/>
      <c r="LX31" s="423"/>
      <c r="LY31" s="439"/>
      <c r="LZ31" s="440"/>
      <c r="MA31" s="651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3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3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3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4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19020.100000000002</v>
      </c>
      <c r="BX32" s="107">
        <f>SUM(BX8:BX31)</f>
        <v>0</v>
      </c>
      <c r="CE32" s="15"/>
      <c r="CF32" s="107">
        <f>SUM(CF8:CF31)</f>
        <v>18906.2</v>
      </c>
      <c r="CH32" s="107">
        <f>SUM(CH8:CH31)</f>
        <v>0</v>
      </c>
      <c r="CP32" s="107">
        <f>SUM(CP8:CP31)</f>
        <v>17969</v>
      </c>
      <c r="CR32" s="107">
        <f>SUM(CR8:CR31)</f>
        <v>0</v>
      </c>
      <c r="CZ32" s="107">
        <f>SUM(CZ8:CZ31)</f>
        <v>18621.7</v>
      </c>
      <c r="DB32" s="107">
        <f>SUM(DB8:DB31)</f>
        <v>0</v>
      </c>
      <c r="DJ32" s="107">
        <f>SUM(DJ8:DJ31)</f>
        <v>18619.859999999997</v>
      </c>
      <c r="DL32" s="107">
        <f>SUM(DL8:DL31)</f>
        <v>0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4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74" t="s">
        <v>21</v>
      </c>
      <c r="O33" s="975"/>
      <c r="P33" s="147">
        <f>N32-P32</f>
        <v>18780.900000000001</v>
      </c>
      <c r="S33" s="644"/>
      <c r="X33" s="519" t="s">
        <v>21</v>
      </c>
      <c r="Y33" s="520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19020.100000000002</v>
      </c>
      <c r="CE33" s="15"/>
      <c r="CF33" s="373" t="s">
        <v>21</v>
      </c>
      <c r="CG33" s="374"/>
      <c r="CH33" s="147">
        <f>CF32-CH32</f>
        <v>18906.2</v>
      </c>
      <c r="CP33" s="373" t="s">
        <v>21</v>
      </c>
      <c r="CQ33" s="374"/>
      <c r="CR33" s="147">
        <f>CP32-CR32</f>
        <v>17969</v>
      </c>
      <c r="CZ33" s="373" t="s">
        <v>21</v>
      </c>
      <c r="DA33" s="374"/>
      <c r="DB33" s="147">
        <f>CZ32-DB32</f>
        <v>18621.7</v>
      </c>
      <c r="DJ33" s="373" t="s">
        <v>21</v>
      </c>
      <c r="DK33" s="374"/>
      <c r="DL33" s="147">
        <f>DJ32-DL32</f>
        <v>18619.859999999997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0</v>
      </c>
      <c r="HZ33" s="827" t="s">
        <v>21</v>
      </c>
      <c r="IA33" s="828"/>
      <c r="IB33" s="324">
        <f>IC5-IB32</f>
        <v>0</v>
      </c>
      <c r="IC33" s="258"/>
      <c r="IJ33" s="827" t="s">
        <v>21</v>
      </c>
      <c r="IK33" s="828"/>
      <c r="IL33" s="147">
        <f>IJ32-IL32</f>
        <v>0</v>
      </c>
      <c r="IT33" s="827" t="s">
        <v>21</v>
      </c>
      <c r="IU33" s="828"/>
      <c r="IV33" s="147">
        <f>IT32-IV32</f>
        <v>0</v>
      </c>
      <c r="JD33" s="827" t="s">
        <v>21</v>
      </c>
      <c r="JE33" s="828"/>
      <c r="JF33" s="147">
        <f>JD32-JF32</f>
        <v>0</v>
      </c>
      <c r="JN33" s="827" t="s">
        <v>21</v>
      </c>
      <c r="JO33" s="828"/>
      <c r="JP33" s="147">
        <f>JN32-JP32</f>
        <v>0</v>
      </c>
      <c r="JX33" s="827" t="s">
        <v>21</v>
      </c>
      <c r="JY33" s="828"/>
      <c r="JZ33" s="324">
        <f>KA5-JZ32</f>
        <v>0</v>
      </c>
      <c r="KA33" s="258"/>
      <c r="KH33" s="827" t="s">
        <v>21</v>
      </c>
      <c r="KI33" s="828"/>
      <c r="KJ33" s="324">
        <f>KK5-KJ32</f>
        <v>0</v>
      </c>
      <c r="KK33" s="258"/>
      <c r="KR33" s="827" t="s">
        <v>21</v>
      </c>
      <c r="KS33" s="828"/>
      <c r="KT33" s="324">
        <f>KU5-KT32</f>
        <v>0</v>
      </c>
      <c r="KU33" s="258"/>
      <c r="LB33" s="673" t="s">
        <v>21</v>
      </c>
      <c r="LC33" s="674"/>
      <c r="LD33" s="247">
        <f>LE5-LD32</f>
        <v>0</v>
      </c>
      <c r="LL33" s="673" t="s">
        <v>21</v>
      </c>
      <c r="LM33" s="674"/>
      <c r="LN33" s="147">
        <f>LO5-LN32</f>
        <v>0</v>
      </c>
      <c r="MA33" s="644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079" t="s">
        <v>21</v>
      </c>
      <c r="RT33" s="1080"/>
      <c r="RU33" s="147">
        <f>SUM(RV5-RU32)</f>
        <v>0</v>
      </c>
      <c r="SB33" s="1079" t="s">
        <v>21</v>
      </c>
      <c r="SC33" s="1080"/>
      <c r="SD33" s="147">
        <f>SUM(SE5-SD32)</f>
        <v>0</v>
      </c>
      <c r="SK33" s="1079" t="s">
        <v>21</v>
      </c>
      <c r="SL33" s="1080"/>
      <c r="SM33" s="247">
        <f>SUM(SN5-SM32)</f>
        <v>0</v>
      </c>
      <c r="ST33" s="1079" t="s">
        <v>21</v>
      </c>
      <c r="SU33" s="1080"/>
      <c r="SV33" s="147">
        <f>SUM(SW5-SV32)</f>
        <v>0</v>
      </c>
      <c r="TC33" s="1079" t="s">
        <v>21</v>
      </c>
      <c r="TD33" s="1080"/>
      <c r="TE33" s="147">
        <f>SUM(TF5-TE32)</f>
        <v>0</v>
      </c>
      <c r="TL33" s="1079" t="s">
        <v>21</v>
      </c>
      <c r="TM33" s="1080"/>
      <c r="TN33" s="147">
        <f>SUM(TO5-TN32)</f>
        <v>0</v>
      </c>
      <c r="TU33" s="1079" t="s">
        <v>21</v>
      </c>
      <c r="TV33" s="1080"/>
      <c r="TW33" s="147">
        <f>SUM(TX5-TW32)</f>
        <v>0</v>
      </c>
      <c r="UD33" s="1079" t="s">
        <v>21</v>
      </c>
      <c r="UE33" s="1080"/>
      <c r="UF33" s="147">
        <f>SUM(UG5-UF32)</f>
        <v>0</v>
      </c>
      <c r="UM33" s="1079" t="s">
        <v>21</v>
      </c>
      <c r="UN33" s="1080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079" t="s">
        <v>21</v>
      </c>
      <c r="VO33" s="1080"/>
      <c r="VP33" s="147">
        <f>VQ5-VP32</f>
        <v>-22</v>
      </c>
      <c r="VW33" s="1079" t="s">
        <v>21</v>
      </c>
      <c r="VX33" s="1080"/>
      <c r="VY33" s="147">
        <f>VZ5-VY32</f>
        <v>-22</v>
      </c>
      <c r="WF33" s="1079" t="s">
        <v>21</v>
      </c>
      <c r="WG33" s="1080"/>
      <c r="WH33" s="147">
        <f>WI5-WH32</f>
        <v>-22</v>
      </c>
      <c r="WO33" s="1079" t="s">
        <v>21</v>
      </c>
      <c r="WP33" s="1080"/>
      <c r="WQ33" s="147">
        <f>WR5-WQ32</f>
        <v>-22</v>
      </c>
      <c r="WX33" s="1079" t="s">
        <v>21</v>
      </c>
      <c r="WY33" s="1080"/>
      <c r="WZ33" s="147">
        <f>XA5-WZ32</f>
        <v>-22</v>
      </c>
      <c r="XG33" s="1079" t="s">
        <v>21</v>
      </c>
      <c r="XH33" s="1080"/>
      <c r="XI33" s="147">
        <f>XJ5-XI32</f>
        <v>-22</v>
      </c>
      <c r="XP33" s="1079" t="s">
        <v>21</v>
      </c>
      <c r="XQ33" s="1080"/>
      <c r="XR33" s="147">
        <f>XS5-XR32</f>
        <v>-22</v>
      </c>
      <c r="XY33" s="1079" t="s">
        <v>21</v>
      </c>
      <c r="XZ33" s="1080"/>
      <c r="YA33" s="147">
        <f>YB5-YA32</f>
        <v>-22</v>
      </c>
      <c r="YH33" s="1079" t="s">
        <v>21</v>
      </c>
      <c r="YI33" s="1080"/>
      <c r="YJ33" s="147">
        <f>YK5-YJ32</f>
        <v>-22</v>
      </c>
      <c r="YQ33" s="1079" t="s">
        <v>21</v>
      </c>
      <c r="YR33" s="1080"/>
      <c r="YS33" s="147">
        <f>YT5-YS32</f>
        <v>-22</v>
      </c>
      <c r="YZ33" s="1079" t="s">
        <v>21</v>
      </c>
      <c r="ZA33" s="1080"/>
      <c r="ZB33" s="147">
        <f>ZC5-ZB32</f>
        <v>-22</v>
      </c>
      <c r="ZI33" s="1079" t="s">
        <v>21</v>
      </c>
      <c r="ZJ33" s="1080"/>
      <c r="ZK33" s="147">
        <f>ZL5-ZK32</f>
        <v>-22</v>
      </c>
      <c r="ZR33" s="1079" t="s">
        <v>21</v>
      </c>
      <c r="ZS33" s="1080"/>
      <c r="ZT33" s="147">
        <f>ZU5-ZT32</f>
        <v>-22</v>
      </c>
      <c r="AAA33" s="1079" t="s">
        <v>21</v>
      </c>
      <c r="AAB33" s="1080"/>
      <c r="AAC33" s="147">
        <f>AAD5-AAC32</f>
        <v>-22</v>
      </c>
      <c r="AAJ33" s="1079" t="s">
        <v>21</v>
      </c>
      <c r="AAK33" s="1080"/>
      <c r="AAL33" s="147">
        <f>AAM5-AAL32</f>
        <v>-22</v>
      </c>
      <c r="AAS33" s="1079" t="s">
        <v>21</v>
      </c>
      <c r="AAT33" s="1080"/>
      <c r="AAU33" s="147">
        <f>AAU32-AAS32</f>
        <v>22</v>
      </c>
      <c r="ABB33" s="1079" t="s">
        <v>21</v>
      </c>
      <c r="ABC33" s="1080"/>
      <c r="ABD33" s="147">
        <f>ABE5-ABD32</f>
        <v>-22</v>
      </c>
      <c r="ABK33" s="1079" t="s">
        <v>21</v>
      </c>
      <c r="ABL33" s="1080"/>
      <c r="ABM33" s="147">
        <f>ABN5-ABM32</f>
        <v>-22</v>
      </c>
      <c r="ABT33" s="1079" t="s">
        <v>21</v>
      </c>
      <c r="ABU33" s="1080"/>
      <c r="ABV33" s="147">
        <f>ABW5-ABV32</f>
        <v>-22</v>
      </c>
      <c r="ACC33" s="1079" t="s">
        <v>21</v>
      </c>
      <c r="ACD33" s="1080"/>
      <c r="ACE33" s="147">
        <f>ACF5-ACE32</f>
        <v>-22</v>
      </c>
      <c r="ACL33" s="1079" t="s">
        <v>21</v>
      </c>
      <c r="ACM33" s="1080"/>
      <c r="ACN33" s="147">
        <f>ACO5-ACN32</f>
        <v>-22</v>
      </c>
      <c r="ACU33" s="1079" t="s">
        <v>21</v>
      </c>
      <c r="ACV33" s="1080"/>
      <c r="ACW33" s="147">
        <f>ACX5-ACW32</f>
        <v>-22</v>
      </c>
      <c r="ADD33" s="1079" t="s">
        <v>21</v>
      </c>
      <c r="ADE33" s="1080"/>
      <c r="ADF33" s="147">
        <f>ADG5-ADF32</f>
        <v>-22</v>
      </c>
      <c r="ADM33" s="1079" t="s">
        <v>21</v>
      </c>
      <c r="ADN33" s="1080"/>
      <c r="ADO33" s="147">
        <f>ADP5-ADO32</f>
        <v>-22</v>
      </c>
      <c r="ADV33" s="1079" t="s">
        <v>21</v>
      </c>
      <c r="ADW33" s="1080"/>
      <c r="ADX33" s="147">
        <f>ADY5-ADX32</f>
        <v>-22</v>
      </c>
      <c r="AEE33" s="1079" t="s">
        <v>21</v>
      </c>
      <c r="AEF33" s="1080"/>
      <c r="AEG33" s="147">
        <f>AEH5-AEG32</f>
        <v>-22</v>
      </c>
      <c r="AEN33" s="1079" t="s">
        <v>21</v>
      </c>
      <c r="AEO33" s="108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24">
        <v>0</v>
      </c>
      <c r="S34" s="644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9" t="s">
        <v>4</v>
      </c>
      <c r="IA34" s="830"/>
      <c r="IB34" s="49"/>
      <c r="IJ34" s="829" t="s">
        <v>4</v>
      </c>
      <c r="IK34" s="830"/>
      <c r="IL34" s="49"/>
      <c r="IT34" s="829" t="s">
        <v>4</v>
      </c>
      <c r="IU34" s="830"/>
      <c r="IV34" s="49"/>
      <c r="JD34" s="829" t="s">
        <v>4</v>
      </c>
      <c r="JE34" s="830"/>
      <c r="JF34" s="49"/>
      <c r="JN34" s="829" t="s">
        <v>4</v>
      </c>
      <c r="JO34" s="830"/>
      <c r="JP34" s="49">
        <v>0</v>
      </c>
      <c r="JX34" s="829" t="s">
        <v>4</v>
      </c>
      <c r="JY34" s="830"/>
      <c r="JZ34" s="49"/>
      <c r="KH34" s="829" t="s">
        <v>4</v>
      </c>
      <c r="KI34" s="830"/>
      <c r="KJ34" s="49"/>
      <c r="KR34" s="829" t="s">
        <v>4</v>
      </c>
      <c r="KS34" s="830"/>
      <c r="KT34" s="49"/>
      <c r="LB34" s="675" t="s">
        <v>4</v>
      </c>
      <c r="LC34" s="676"/>
      <c r="LD34" s="49"/>
      <c r="LL34" s="675" t="s">
        <v>4</v>
      </c>
      <c r="LM34" s="676"/>
      <c r="LN34" s="49"/>
      <c r="LV34" s="673" t="s">
        <v>21</v>
      </c>
      <c r="LW34" s="674"/>
      <c r="LX34" s="147">
        <f>LY5-LX32</f>
        <v>0</v>
      </c>
      <c r="MA34" s="644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081" t="s">
        <v>4</v>
      </c>
      <c r="RT34" s="1082"/>
      <c r="RU34" s="49"/>
      <c r="SB34" s="1081" t="s">
        <v>4</v>
      </c>
      <c r="SC34" s="1082"/>
      <c r="SD34" s="49"/>
      <c r="SK34" s="1081" t="s">
        <v>4</v>
      </c>
      <c r="SL34" s="1082"/>
      <c r="SM34" s="49"/>
      <c r="ST34" s="1081" t="s">
        <v>4</v>
      </c>
      <c r="SU34" s="1082"/>
      <c r="SV34" s="49"/>
      <c r="TC34" s="1081" t="s">
        <v>4</v>
      </c>
      <c r="TD34" s="1082"/>
      <c r="TE34" s="49"/>
      <c r="TL34" s="1081" t="s">
        <v>4</v>
      </c>
      <c r="TM34" s="1082"/>
      <c r="TN34" s="49"/>
      <c r="TU34" s="1081" t="s">
        <v>4</v>
      </c>
      <c r="TV34" s="1082"/>
      <c r="TW34" s="49"/>
      <c r="UD34" s="1081" t="s">
        <v>4</v>
      </c>
      <c r="UE34" s="1082"/>
      <c r="UF34" s="49"/>
      <c r="UM34" s="1081" t="s">
        <v>4</v>
      </c>
      <c r="UN34" s="1082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081" t="s">
        <v>4</v>
      </c>
      <c r="VO34" s="1082"/>
      <c r="VP34" s="49"/>
      <c r="VW34" s="1081" t="s">
        <v>4</v>
      </c>
      <c r="VX34" s="1082"/>
      <c r="VY34" s="49"/>
      <c r="WF34" s="1081" t="s">
        <v>4</v>
      </c>
      <c r="WG34" s="1082"/>
      <c r="WH34" s="49"/>
      <c r="WO34" s="1081" t="s">
        <v>4</v>
      </c>
      <c r="WP34" s="1082"/>
      <c r="WQ34" s="49"/>
      <c r="WX34" s="1081" t="s">
        <v>4</v>
      </c>
      <c r="WY34" s="1082"/>
      <c r="WZ34" s="49"/>
      <c r="XG34" s="1081" t="s">
        <v>4</v>
      </c>
      <c r="XH34" s="1082"/>
      <c r="XI34" s="49"/>
      <c r="XP34" s="1081" t="s">
        <v>4</v>
      </c>
      <c r="XQ34" s="1082"/>
      <c r="XR34" s="49"/>
      <c r="XY34" s="1081" t="s">
        <v>4</v>
      </c>
      <c r="XZ34" s="1082"/>
      <c r="YA34" s="49"/>
      <c r="YH34" s="1081" t="s">
        <v>4</v>
      </c>
      <c r="YI34" s="1082"/>
      <c r="YJ34" s="49"/>
      <c r="YQ34" s="1081" t="s">
        <v>4</v>
      </c>
      <c r="YR34" s="1082"/>
      <c r="YS34" s="49"/>
      <c r="YZ34" s="1081" t="s">
        <v>4</v>
      </c>
      <c r="ZA34" s="1082"/>
      <c r="ZB34" s="49"/>
      <c r="ZI34" s="1081" t="s">
        <v>4</v>
      </c>
      <c r="ZJ34" s="1082"/>
      <c r="ZK34" s="49"/>
      <c r="ZR34" s="1081" t="s">
        <v>4</v>
      </c>
      <c r="ZS34" s="1082"/>
      <c r="ZT34" s="49"/>
      <c r="AAA34" s="1081" t="s">
        <v>4</v>
      </c>
      <c r="AAB34" s="1082"/>
      <c r="AAC34" s="49"/>
      <c r="AAJ34" s="1081" t="s">
        <v>4</v>
      </c>
      <c r="AAK34" s="1082"/>
      <c r="AAL34" s="49"/>
      <c r="AAS34" s="1081" t="s">
        <v>4</v>
      </c>
      <c r="AAT34" s="1082"/>
      <c r="AAU34" s="49"/>
      <c r="ABB34" s="1081" t="s">
        <v>4</v>
      </c>
      <c r="ABC34" s="1082"/>
      <c r="ABD34" s="49"/>
      <c r="ABK34" s="1081" t="s">
        <v>4</v>
      </c>
      <c r="ABL34" s="1082"/>
      <c r="ABM34" s="49"/>
      <c r="ABT34" s="1081" t="s">
        <v>4</v>
      </c>
      <c r="ABU34" s="1082"/>
      <c r="ABV34" s="49"/>
      <c r="ACC34" s="1081" t="s">
        <v>4</v>
      </c>
      <c r="ACD34" s="1082"/>
      <c r="ACE34" s="49"/>
      <c r="ACL34" s="1081" t="s">
        <v>4</v>
      </c>
      <c r="ACM34" s="1082"/>
      <c r="ACN34" s="49"/>
      <c r="ACU34" s="1081" t="s">
        <v>4</v>
      </c>
      <c r="ACV34" s="1082"/>
      <c r="ACW34" s="49"/>
      <c r="ADD34" s="1081" t="s">
        <v>4</v>
      </c>
      <c r="ADE34" s="1082"/>
      <c r="ADF34" s="49"/>
      <c r="ADM34" s="1081" t="s">
        <v>4</v>
      </c>
      <c r="ADN34" s="1082"/>
      <c r="ADO34" s="49"/>
      <c r="ADV34" s="1081" t="s">
        <v>4</v>
      </c>
      <c r="ADW34" s="1082"/>
      <c r="ADX34" s="49"/>
      <c r="AEE34" s="1081" t="s">
        <v>4</v>
      </c>
      <c r="AEF34" s="1082"/>
      <c r="AEG34" s="49"/>
      <c r="AEN34" s="1081" t="s">
        <v>4</v>
      </c>
      <c r="AEO34" s="1082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4"/>
      <c r="AZ35" s="76"/>
      <c r="LV35" s="675" t="s">
        <v>4</v>
      </c>
      <c r="LW35" s="676"/>
      <c r="LX35" s="49"/>
      <c r="MA35" s="644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4"/>
      <c r="AZ36" s="76"/>
      <c r="MA36" s="644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4"/>
      <c r="AZ37" s="76"/>
      <c r="MA37" s="644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4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4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4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4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4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4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4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8" activePane="bottomLeft" state="frozen"/>
      <selection pane="bottomLeft" activeCell="E8" sqref="E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4" t="s">
        <v>259</v>
      </c>
      <c r="B1" s="1074"/>
      <c r="C1" s="1074"/>
      <c r="D1" s="1074"/>
      <c r="E1" s="1074"/>
      <c r="F1" s="1074"/>
      <c r="G1" s="107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19" t="s">
        <v>265</v>
      </c>
      <c r="C4" s="17"/>
      <c r="D4" s="278"/>
      <c r="E4" s="363"/>
      <c r="F4" s="333"/>
    </row>
    <row r="5" spans="1:10" ht="15" customHeight="1" x14ac:dyDescent="0.25">
      <c r="A5" s="1109" t="s">
        <v>68</v>
      </c>
      <c r="B5" s="1120"/>
      <c r="C5" s="478"/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10"/>
      <c r="B6" s="1121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/>
      <c r="F8" s="280">
        <v>0</v>
      </c>
      <c r="G8" s="281"/>
      <c r="H8" s="282"/>
      <c r="I8" s="317">
        <f>E5+E4-F8+E6</f>
        <v>17842.46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/>
      <c r="F9" s="280">
        <v>0</v>
      </c>
      <c r="G9" s="281"/>
      <c r="H9" s="282"/>
      <c r="I9" s="317">
        <f>I8-F9</f>
        <v>17842.46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80"/>
      <c r="F10" s="280">
        <v>0</v>
      </c>
      <c r="G10" s="281"/>
      <c r="H10" s="282"/>
      <c r="I10" s="317">
        <f t="shared" ref="I10:I19" si="0">I9-F10</f>
        <v>17842.46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80"/>
      <c r="F11" s="280">
        <v>0</v>
      </c>
      <c r="G11" s="281"/>
      <c r="H11" s="282"/>
      <c r="I11" s="317">
        <f t="shared" si="0"/>
        <v>17842.46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80"/>
      <c r="F12" s="280">
        <v>0</v>
      </c>
      <c r="G12" s="281"/>
      <c r="H12" s="282"/>
      <c r="I12" s="317">
        <f t="shared" si="0"/>
        <v>17842.46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80"/>
      <c r="F13" s="280">
        <v>0</v>
      </c>
      <c r="G13" s="281"/>
      <c r="H13" s="282"/>
      <c r="I13" s="317">
        <f t="shared" si="0"/>
        <v>17842.46</v>
      </c>
      <c r="J13" s="318"/>
    </row>
    <row r="14" spans="1:10" x14ac:dyDescent="0.25">
      <c r="B14" s="84"/>
      <c r="C14" s="15">
        <v>7</v>
      </c>
      <c r="D14" s="319">
        <v>841</v>
      </c>
      <c r="E14" s="320"/>
      <c r="F14" s="280">
        <v>0</v>
      </c>
      <c r="G14" s="281"/>
      <c r="H14" s="282"/>
      <c r="I14" s="317">
        <f t="shared" si="0"/>
        <v>17842.46</v>
      </c>
      <c r="J14" s="318"/>
    </row>
    <row r="15" spans="1:10" x14ac:dyDescent="0.25">
      <c r="B15" s="84"/>
      <c r="C15" s="15">
        <v>8</v>
      </c>
      <c r="D15" s="319">
        <v>899</v>
      </c>
      <c r="E15" s="85"/>
      <c r="F15" s="280">
        <v>0</v>
      </c>
      <c r="G15" s="281"/>
      <c r="H15" s="282"/>
      <c r="I15" s="317">
        <f t="shared" si="0"/>
        <v>17842.46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85"/>
      <c r="F16" s="280">
        <v>0</v>
      </c>
      <c r="G16" s="281"/>
      <c r="H16" s="282"/>
      <c r="I16" s="317">
        <f t="shared" si="0"/>
        <v>17842.46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85"/>
      <c r="F17" s="280">
        <v>0</v>
      </c>
      <c r="G17" s="281"/>
      <c r="H17" s="282"/>
      <c r="I17" s="317">
        <f t="shared" si="0"/>
        <v>17842.46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/>
      <c r="F18" s="280">
        <v>0</v>
      </c>
      <c r="G18" s="281"/>
      <c r="H18" s="282"/>
      <c r="I18" s="317">
        <f t="shared" si="0"/>
        <v>17842.46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/>
      <c r="F19" s="280">
        <v>0</v>
      </c>
      <c r="G19" s="281"/>
      <c r="H19" s="282"/>
      <c r="I19" s="317">
        <f t="shared" si="0"/>
        <v>17842.46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0"/>
      <c r="F20" s="280">
        <v>0</v>
      </c>
      <c r="G20" s="281"/>
      <c r="H20" s="282"/>
      <c r="I20" s="317">
        <f>I19-F20</f>
        <v>17842.46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0"/>
      <c r="F21" s="280">
        <v>0</v>
      </c>
      <c r="G21" s="281"/>
      <c r="H21" s="282"/>
      <c r="I21" s="317">
        <f t="shared" ref="I21:I31" si="1">I20-F21</f>
        <v>17842.46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0"/>
      <c r="F22" s="280">
        <v>0</v>
      </c>
      <c r="G22" s="281"/>
      <c r="H22" s="282"/>
      <c r="I22" s="317">
        <f t="shared" si="1"/>
        <v>17842.46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0"/>
      <c r="F23" s="280">
        <v>0</v>
      </c>
      <c r="G23" s="281"/>
      <c r="H23" s="282"/>
      <c r="I23" s="317">
        <f t="shared" si="1"/>
        <v>17842.46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94"/>
      <c r="F24" s="280">
        <v>0</v>
      </c>
      <c r="G24" s="281"/>
      <c r="H24" s="282"/>
      <c r="I24" s="317">
        <f t="shared" si="1"/>
        <v>17842.46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362"/>
      <c r="F25" s="280">
        <v>0</v>
      </c>
      <c r="G25" s="281"/>
      <c r="H25" s="282"/>
      <c r="I25" s="317">
        <f t="shared" si="1"/>
        <v>17842.46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362"/>
      <c r="F26" s="280">
        <v>0</v>
      </c>
      <c r="G26" s="281"/>
      <c r="H26" s="282"/>
      <c r="I26" s="317">
        <f t="shared" si="1"/>
        <v>17842.46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362"/>
      <c r="F27" s="280">
        <v>0</v>
      </c>
      <c r="G27" s="281"/>
      <c r="H27" s="282"/>
      <c r="I27" s="317">
        <f t="shared" si="1"/>
        <v>17842.46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346"/>
      <c r="F28" s="280">
        <v>0</v>
      </c>
      <c r="G28" s="281"/>
      <c r="H28" s="282"/>
      <c r="I28" s="317">
        <f t="shared" si="1"/>
        <v>17842.46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346"/>
      <c r="F29" s="280">
        <v>0</v>
      </c>
      <c r="G29" s="281"/>
      <c r="H29" s="282"/>
      <c r="I29" s="317">
        <f t="shared" si="1"/>
        <v>17842.46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17842.46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17842.46</v>
      </c>
      <c r="J31" s="318"/>
    </row>
    <row r="32" spans="1:10" ht="15.75" thickBot="1" x14ac:dyDescent="0.3">
      <c r="A32" s="4"/>
      <c r="B32" s="84"/>
      <c r="C32" s="37"/>
      <c r="D32" s="689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0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13" t="s">
        <v>11</v>
      </c>
      <c r="D36" s="1114"/>
      <c r="E36" s="152">
        <f>D33-F33</f>
        <v>17725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F39" sqref="F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6" t="s">
        <v>224</v>
      </c>
      <c r="B1" s="1086"/>
      <c r="C1" s="1086"/>
      <c r="D1" s="1086"/>
      <c r="E1" s="1086"/>
      <c r="F1" s="1086"/>
      <c r="G1" s="1086"/>
      <c r="H1" s="11">
        <v>1</v>
      </c>
      <c r="I1" s="136"/>
      <c r="J1" s="74"/>
      <c r="M1" s="1086" t="str">
        <f>A1</f>
        <v>INVENTARIO       DEL MES DE OCTUBRE 2021</v>
      </c>
      <c r="N1" s="1086"/>
      <c r="O1" s="1086"/>
      <c r="P1" s="1086"/>
      <c r="Q1" s="1086"/>
      <c r="R1" s="1086"/>
      <c r="S1" s="108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72</v>
      </c>
      <c r="B5" s="1122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72</v>
      </c>
      <c r="N5" s="1122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</row>
    <row r="6" spans="1:23" x14ac:dyDescent="0.25">
      <c r="B6" s="1122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22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</row>
    <row r="7" spans="1:23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150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153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154</v>
      </c>
      <c r="H11" s="282">
        <v>57</v>
      </c>
      <c r="I11" s="297">
        <f t="shared" ref="I11:I68" si="6">I10-F11</f>
        <v>1811.4599999999998</v>
      </c>
      <c r="J11" s="259">
        <f t="shared" ref="J11:J68" si="7">J10-C11</f>
        <v>399</v>
      </c>
      <c r="K11" s="61">
        <f t="shared" si="4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8">U10-R11</f>
        <v>2002.14</v>
      </c>
      <c r="V11" s="259">
        <f t="shared" ref="V11:V68" si="9">V10-O11</f>
        <v>441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158</v>
      </c>
      <c r="H12" s="282">
        <v>57</v>
      </c>
      <c r="I12" s="297">
        <f t="shared" si="6"/>
        <v>1675.2599999999998</v>
      </c>
      <c r="J12" s="259">
        <f t="shared" si="7"/>
        <v>369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8"/>
        <v>2002.14</v>
      </c>
      <c r="V12" s="259">
        <f t="shared" si="9"/>
        <v>441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159</v>
      </c>
      <c r="H13" s="282">
        <v>57</v>
      </c>
      <c r="I13" s="297">
        <f t="shared" si="6"/>
        <v>1629.8599999999997</v>
      </c>
      <c r="J13" s="259">
        <f t="shared" si="7"/>
        <v>359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8"/>
        <v>2002.14</v>
      </c>
      <c r="V13" s="259">
        <f t="shared" si="9"/>
        <v>441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161</v>
      </c>
      <c r="H14" s="282">
        <v>57</v>
      </c>
      <c r="I14" s="297">
        <f t="shared" si="6"/>
        <v>1620.7799999999997</v>
      </c>
      <c r="J14" s="259">
        <f t="shared" si="7"/>
        <v>357</v>
      </c>
      <c r="K14" s="61">
        <f t="shared" si="4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8"/>
        <v>2002.14</v>
      </c>
      <c r="V14" s="259">
        <f t="shared" si="9"/>
        <v>441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162</v>
      </c>
      <c r="H15" s="282">
        <v>57</v>
      </c>
      <c r="I15" s="297">
        <f t="shared" si="6"/>
        <v>1575.3799999999997</v>
      </c>
      <c r="J15" s="259">
        <f t="shared" si="7"/>
        <v>347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8"/>
        <v>2002.14</v>
      </c>
      <c r="V15" s="259">
        <f t="shared" si="9"/>
        <v>441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163</v>
      </c>
      <c r="H16" s="282">
        <v>57</v>
      </c>
      <c r="I16" s="297">
        <f t="shared" si="6"/>
        <v>1439.1799999999996</v>
      </c>
      <c r="J16" s="259">
        <f t="shared" si="7"/>
        <v>317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8"/>
        <v>2002.14</v>
      </c>
      <c r="V16" s="259">
        <f t="shared" si="9"/>
        <v>441</v>
      </c>
      <c r="W16" s="61">
        <f t="shared" si="5"/>
        <v>0</v>
      </c>
    </row>
    <row r="17" spans="2:23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165</v>
      </c>
      <c r="H17" s="282">
        <v>57</v>
      </c>
      <c r="I17" s="297">
        <f t="shared" si="6"/>
        <v>1416.4799999999996</v>
      </c>
      <c r="J17" s="259">
        <f t="shared" si="7"/>
        <v>312</v>
      </c>
      <c r="K17" s="61">
        <f t="shared" si="4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8"/>
        <v>2002.14</v>
      </c>
      <c r="V17" s="259">
        <f t="shared" si="9"/>
        <v>441</v>
      </c>
      <c r="W17" s="61">
        <f t="shared" si="5"/>
        <v>0</v>
      </c>
    </row>
    <row r="18" spans="2:23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166</v>
      </c>
      <c r="H18" s="282">
        <v>57</v>
      </c>
      <c r="I18" s="297">
        <f t="shared" si="6"/>
        <v>1189.4799999999996</v>
      </c>
      <c r="J18" s="259">
        <f t="shared" si="7"/>
        <v>262</v>
      </c>
      <c r="K18" s="61">
        <f t="shared" si="4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8"/>
        <v>2002.14</v>
      </c>
      <c r="V18" s="259">
        <f t="shared" si="9"/>
        <v>441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167</v>
      </c>
      <c r="H19" s="282">
        <v>57</v>
      </c>
      <c r="I19" s="297">
        <f t="shared" si="6"/>
        <v>1180.3999999999996</v>
      </c>
      <c r="J19" s="259">
        <f t="shared" si="7"/>
        <v>260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8"/>
        <v>2002.14</v>
      </c>
      <c r="V19" s="259">
        <f t="shared" si="9"/>
        <v>441</v>
      </c>
      <c r="W19" s="61">
        <f t="shared" si="5"/>
        <v>0</v>
      </c>
    </row>
    <row r="20" spans="2:23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168</v>
      </c>
      <c r="H20" s="72">
        <v>57</v>
      </c>
      <c r="I20" s="214">
        <f t="shared" si="6"/>
        <v>1166.7799999999997</v>
      </c>
      <c r="J20" s="74">
        <f t="shared" si="7"/>
        <v>257</v>
      </c>
      <c r="K20" s="61">
        <f t="shared" si="4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2002.14</v>
      </c>
      <c r="V20" s="74">
        <f t="shared" si="9"/>
        <v>441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170</v>
      </c>
      <c r="H21" s="72">
        <v>57</v>
      </c>
      <c r="I21" s="214">
        <f t="shared" si="6"/>
        <v>1030.5799999999997</v>
      </c>
      <c r="J21" s="74">
        <f t="shared" si="7"/>
        <v>227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2002.14</v>
      </c>
      <c r="V21" s="74">
        <f t="shared" si="9"/>
        <v>441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173</v>
      </c>
      <c r="H22" s="72">
        <v>57</v>
      </c>
      <c r="I22" s="214">
        <f t="shared" si="6"/>
        <v>1026.0399999999997</v>
      </c>
      <c r="J22" s="74">
        <f t="shared" si="7"/>
        <v>226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2002.14</v>
      </c>
      <c r="V22" s="74">
        <f t="shared" si="9"/>
        <v>441</v>
      </c>
      <c r="W22" s="61">
        <f t="shared" si="5"/>
        <v>0</v>
      </c>
    </row>
    <row r="23" spans="2:23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176</v>
      </c>
      <c r="H23" s="72">
        <v>57</v>
      </c>
      <c r="I23" s="214">
        <f t="shared" si="6"/>
        <v>989.71999999999969</v>
      </c>
      <c r="J23" s="74">
        <f t="shared" si="7"/>
        <v>218</v>
      </c>
      <c r="K23" s="61">
        <f t="shared" si="4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2002.14</v>
      </c>
      <c r="V23" s="74">
        <f t="shared" si="9"/>
        <v>441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179</v>
      </c>
      <c r="H24" s="72">
        <v>57</v>
      </c>
      <c r="I24" s="214">
        <f t="shared" si="6"/>
        <v>980.63999999999965</v>
      </c>
      <c r="J24" s="74">
        <f t="shared" si="7"/>
        <v>216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2002.14</v>
      </c>
      <c r="V24" s="74">
        <f t="shared" si="9"/>
        <v>441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180</v>
      </c>
      <c r="H25" s="72">
        <v>57</v>
      </c>
      <c r="I25" s="214">
        <f t="shared" si="6"/>
        <v>844.4399999999996</v>
      </c>
      <c r="J25" s="74">
        <f t="shared" si="7"/>
        <v>186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2002.14</v>
      </c>
      <c r="V25" s="74">
        <f t="shared" si="9"/>
        <v>441</v>
      </c>
      <c r="W25" s="61">
        <f t="shared" si="5"/>
        <v>0</v>
      </c>
    </row>
    <row r="26" spans="2:23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181</v>
      </c>
      <c r="H26" s="72">
        <v>57</v>
      </c>
      <c r="I26" s="214">
        <f t="shared" si="6"/>
        <v>776.33999999999958</v>
      </c>
      <c r="J26" s="74">
        <f t="shared" si="7"/>
        <v>171</v>
      </c>
      <c r="K26" s="61">
        <f t="shared" si="4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2002.14</v>
      </c>
      <c r="V26" s="74">
        <f t="shared" si="9"/>
        <v>441</v>
      </c>
      <c r="W26" s="61">
        <f t="shared" si="5"/>
        <v>0</v>
      </c>
    </row>
    <row r="27" spans="2:23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189</v>
      </c>
      <c r="H27" s="72">
        <v>57</v>
      </c>
      <c r="I27" s="214">
        <f t="shared" si="6"/>
        <v>767.25999999999954</v>
      </c>
      <c r="J27" s="74">
        <f t="shared" si="7"/>
        <v>169</v>
      </c>
      <c r="K27" s="61">
        <f t="shared" si="4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2002.14</v>
      </c>
      <c r="V27" s="74">
        <f t="shared" si="9"/>
        <v>441</v>
      </c>
      <c r="W27" s="61">
        <f t="shared" si="5"/>
        <v>0</v>
      </c>
    </row>
    <row r="28" spans="2:23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190</v>
      </c>
      <c r="H28" s="72">
        <v>57</v>
      </c>
      <c r="I28" s="214">
        <f t="shared" si="6"/>
        <v>753.63999999999953</v>
      </c>
      <c r="J28" s="74">
        <f t="shared" si="7"/>
        <v>166</v>
      </c>
      <c r="K28" s="61">
        <f t="shared" si="4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2002.14</v>
      </c>
      <c r="V28" s="74">
        <f t="shared" si="9"/>
        <v>441</v>
      </c>
      <c r="W28" s="61">
        <f t="shared" si="5"/>
        <v>0</v>
      </c>
    </row>
    <row r="29" spans="2:23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182</v>
      </c>
      <c r="H29" s="72">
        <v>57</v>
      </c>
      <c r="I29" s="214">
        <f t="shared" si="6"/>
        <v>708.23999999999955</v>
      </c>
      <c r="J29" s="74">
        <f t="shared" si="7"/>
        <v>156</v>
      </c>
      <c r="K29" s="61">
        <f t="shared" si="4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2002.14</v>
      </c>
      <c r="V29" s="74">
        <f t="shared" si="9"/>
        <v>441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192</v>
      </c>
      <c r="H30" s="72">
        <v>57</v>
      </c>
      <c r="I30" s="214">
        <f t="shared" si="6"/>
        <v>572.03999999999951</v>
      </c>
      <c r="J30" s="74">
        <f t="shared" si="7"/>
        <v>126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2002.14</v>
      </c>
      <c r="V30" s="74">
        <f t="shared" si="9"/>
        <v>441</v>
      </c>
      <c r="W30" s="61">
        <f t="shared" si="5"/>
        <v>0</v>
      </c>
    </row>
    <row r="31" spans="2:23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184</v>
      </c>
      <c r="H31" s="72">
        <v>57</v>
      </c>
      <c r="I31" s="214">
        <f t="shared" si="6"/>
        <v>549.33999999999946</v>
      </c>
      <c r="J31" s="74">
        <f t="shared" si="7"/>
        <v>121</v>
      </c>
      <c r="K31" s="61">
        <f t="shared" si="4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2002.14</v>
      </c>
      <c r="V31" s="74">
        <f t="shared" si="9"/>
        <v>441</v>
      </c>
      <c r="W31" s="61">
        <f t="shared" si="5"/>
        <v>0</v>
      </c>
    </row>
    <row r="32" spans="2:23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186</v>
      </c>
      <c r="H32" s="72">
        <v>57</v>
      </c>
      <c r="I32" s="214">
        <f t="shared" si="6"/>
        <v>526.63999999999942</v>
      </c>
      <c r="J32" s="74">
        <f t="shared" si="7"/>
        <v>116</v>
      </c>
      <c r="K32" s="61">
        <f t="shared" si="4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2002.14</v>
      </c>
      <c r="V32" s="74">
        <f t="shared" si="9"/>
        <v>441</v>
      </c>
      <c r="W32" s="61">
        <f t="shared" si="5"/>
        <v>0</v>
      </c>
    </row>
    <row r="33" spans="1:23" x14ac:dyDescent="0.25">
      <c r="B33" s="139">
        <v>4.54</v>
      </c>
      <c r="C33" s="15">
        <v>50</v>
      </c>
      <c r="D33" s="70">
        <f t="shared" si="0"/>
        <v>227</v>
      </c>
      <c r="E33" s="940">
        <v>44505</v>
      </c>
      <c r="F33" s="70">
        <f t="shared" si="1"/>
        <v>227</v>
      </c>
      <c r="G33" s="71" t="s">
        <v>206</v>
      </c>
      <c r="H33" s="72">
        <v>57</v>
      </c>
      <c r="I33" s="214">
        <f t="shared" si="6"/>
        <v>299.63999999999942</v>
      </c>
      <c r="J33" s="74">
        <f t="shared" si="7"/>
        <v>66</v>
      </c>
      <c r="K33" s="61">
        <f t="shared" si="4"/>
        <v>12939</v>
      </c>
      <c r="N33" s="139">
        <v>4.54</v>
      </c>
      <c r="O33" s="15"/>
      <c r="P33" s="70">
        <f t="shared" si="2"/>
        <v>0</v>
      </c>
      <c r="Q33" s="940"/>
      <c r="R33" s="70">
        <f>P33</f>
        <v>0</v>
      </c>
      <c r="S33" s="71"/>
      <c r="T33" s="72"/>
      <c r="U33" s="214">
        <f t="shared" si="8"/>
        <v>2002.14</v>
      </c>
      <c r="V33" s="74">
        <f t="shared" si="9"/>
        <v>441</v>
      </c>
      <c r="W33" s="61">
        <f t="shared" si="5"/>
        <v>0</v>
      </c>
    </row>
    <row r="34" spans="1:23" x14ac:dyDescent="0.25">
      <c r="B34" s="139">
        <v>4.54</v>
      </c>
      <c r="C34" s="15"/>
      <c r="D34" s="242">
        <f t="shared" ref="D34:D69" si="10">C34*B34</f>
        <v>0</v>
      </c>
      <c r="E34" s="989"/>
      <c r="F34" s="242">
        <f t="shared" ref="F34:F69" si="11">D34</f>
        <v>0</v>
      </c>
      <c r="G34" s="183"/>
      <c r="H34" s="121"/>
      <c r="I34" s="214">
        <f t="shared" si="6"/>
        <v>299.63999999999942</v>
      </c>
      <c r="J34" s="74">
        <f t="shared" si="7"/>
        <v>66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2">P34</f>
        <v>0</v>
      </c>
      <c r="S34" s="71"/>
      <c r="T34" s="72"/>
      <c r="U34" s="214">
        <f t="shared" si="8"/>
        <v>2002.14</v>
      </c>
      <c r="V34" s="74">
        <f t="shared" si="9"/>
        <v>441</v>
      </c>
      <c r="W34" s="61">
        <f t="shared" si="5"/>
        <v>0</v>
      </c>
    </row>
    <row r="35" spans="1:23" x14ac:dyDescent="0.25">
      <c r="B35" s="139">
        <v>4.54</v>
      </c>
      <c r="C35" s="15"/>
      <c r="D35" s="242">
        <f t="shared" si="10"/>
        <v>0</v>
      </c>
      <c r="E35" s="989"/>
      <c r="F35" s="242">
        <f t="shared" si="11"/>
        <v>0</v>
      </c>
      <c r="G35" s="183"/>
      <c r="H35" s="121"/>
      <c r="I35" s="214">
        <f t="shared" si="6"/>
        <v>299.63999999999942</v>
      </c>
      <c r="J35" s="74">
        <f t="shared" si="7"/>
        <v>66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2"/>
        <v>0</v>
      </c>
      <c r="S35" s="71"/>
      <c r="T35" s="72"/>
      <c r="U35" s="214">
        <f t="shared" si="8"/>
        <v>2002.14</v>
      </c>
      <c r="V35" s="74">
        <f t="shared" si="9"/>
        <v>441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242">
        <f t="shared" si="10"/>
        <v>0</v>
      </c>
      <c r="E36" s="989"/>
      <c r="F36" s="242">
        <f t="shared" si="11"/>
        <v>0</v>
      </c>
      <c r="G36" s="183"/>
      <c r="H36" s="121"/>
      <c r="I36" s="214">
        <f t="shared" si="6"/>
        <v>299.63999999999942</v>
      </c>
      <c r="J36" s="74">
        <f t="shared" si="7"/>
        <v>66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2"/>
        <v>0</v>
      </c>
      <c r="S36" s="71"/>
      <c r="T36" s="72"/>
      <c r="U36" s="214">
        <f t="shared" si="8"/>
        <v>2002.14</v>
      </c>
      <c r="V36" s="74">
        <f t="shared" si="9"/>
        <v>441</v>
      </c>
      <c r="W36" s="61">
        <f t="shared" si="5"/>
        <v>0</v>
      </c>
    </row>
    <row r="37" spans="1:23" x14ac:dyDescent="0.25">
      <c r="B37" s="139">
        <v>4.54</v>
      </c>
      <c r="C37" s="15"/>
      <c r="D37" s="242">
        <f t="shared" si="10"/>
        <v>0</v>
      </c>
      <c r="E37" s="989"/>
      <c r="F37" s="242">
        <f t="shared" si="11"/>
        <v>0</v>
      </c>
      <c r="G37" s="183"/>
      <c r="H37" s="121"/>
      <c r="I37" s="214">
        <f t="shared" si="6"/>
        <v>299.63999999999942</v>
      </c>
      <c r="J37" s="74">
        <f t="shared" si="7"/>
        <v>66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2"/>
        <v>0</v>
      </c>
      <c r="S37" s="71"/>
      <c r="T37" s="72"/>
      <c r="U37" s="214">
        <f t="shared" si="8"/>
        <v>2002.14</v>
      </c>
      <c r="V37" s="74">
        <f t="shared" si="9"/>
        <v>441</v>
      </c>
      <c r="W37" s="61">
        <f t="shared" si="5"/>
        <v>0</v>
      </c>
    </row>
    <row r="38" spans="1:23" x14ac:dyDescent="0.25">
      <c r="B38" s="139">
        <v>4.54</v>
      </c>
      <c r="C38" s="15"/>
      <c r="D38" s="242">
        <f t="shared" si="10"/>
        <v>0</v>
      </c>
      <c r="E38" s="831"/>
      <c r="F38" s="242">
        <f t="shared" si="11"/>
        <v>0</v>
      </c>
      <c r="G38" s="183"/>
      <c r="H38" s="121"/>
      <c r="I38" s="214">
        <f t="shared" si="6"/>
        <v>299.63999999999942</v>
      </c>
      <c r="J38" s="74">
        <f t="shared" si="7"/>
        <v>66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2"/>
        <v>0</v>
      </c>
      <c r="S38" s="71"/>
      <c r="T38" s="72"/>
      <c r="U38" s="214">
        <f t="shared" si="8"/>
        <v>2002.14</v>
      </c>
      <c r="V38" s="74">
        <f t="shared" si="9"/>
        <v>441</v>
      </c>
      <c r="W38" s="61">
        <f t="shared" si="5"/>
        <v>0</v>
      </c>
    </row>
    <row r="39" spans="1:23" x14ac:dyDescent="0.25">
      <c r="B39" s="139">
        <v>4.54</v>
      </c>
      <c r="C39" s="15"/>
      <c r="D39" s="242">
        <f t="shared" si="10"/>
        <v>0</v>
      </c>
      <c r="E39" s="831"/>
      <c r="F39" s="242">
        <f t="shared" si="11"/>
        <v>0</v>
      </c>
      <c r="G39" s="183"/>
      <c r="H39" s="121"/>
      <c r="I39" s="214">
        <f t="shared" si="6"/>
        <v>299.63999999999942</v>
      </c>
      <c r="J39" s="74">
        <f t="shared" si="7"/>
        <v>66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2"/>
        <v>0</v>
      </c>
      <c r="S39" s="71"/>
      <c r="T39" s="72"/>
      <c r="U39" s="214">
        <f t="shared" si="8"/>
        <v>2002.14</v>
      </c>
      <c r="V39" s="74">
        <f t="shared" si="9"/>
        <v>441</v>
      </c>
      <c r="W39" s="61">
        <f t="shared" si="5"/>
        <v>0</v>
      </c>
    </row>
    <row r="40" spans="1:23" x14ac:dyDescent="0.25">
      <c r="B40" s="139">
        <v>4.54</v>
      </c>
      <c r="C40" s="15"/>
      <c r="D40" s="242">
        <f t="shared" si="10"/>
        <v>0</v>
      </c>
      <c r="E40" s="831"/>
      <c r="F40" s="242">
        <f t="shared" si="11"/>
        <v>0</v>
      </c>
      <c r="G40" s="183"/>
      <c r="H40" s="121"/>
      <c r="I40" s="214">
        <f t="shared" si="6"/>
        <v>299.63999999999942</v>
      </c>
      <c r="J40" s="74">
        <f t="shared" si="7"/>
        <v>66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2"/>
        <v>0</v>
      </c>
      <c r="S40" s="71"/>
      <c r="T40" s="72"/>
      <c r="U40" s="214">
        <f t="shared" si="8"/>
        <v>2002.14</v>
      </c>
      <c r="V40" s="74">
        <f t="shared" si="9"/>
        <v>441</v>
      </c>
      <c r="W40" s="61">
        <f t="shared" si="5"/>
        <v>0</v>
      </c>
    </row>
    <row r="41" spans="1:23" x14ac:dyDescent="0.25">
      <c r="B41" s="139">
        <v>4.54</v>
      </c>
      <c r="C41" s="15"/>
      <c r="D41" s="242">
        <f t="shared" si="10"/>
        <v>0</v>
      </c>
      <c r="E41" s="831"/>
      <c r="F41" s="242">
        <f t="shared" si="11"/>
        <v>0</v>
      </c>
      <c r="G41" s="183"/>
      <c r="H41" s="121"/>
      <c r="I41" s="214">
        <f t="shared" si="6"/>
        <v>299.63999999999942</v>
      </c>
      <c r="J41" s="74">
        <f t="shared" si="7"/>
        <v>66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2"/>
        <v>0</v>
      </c>
      <c r="S41" s="71"/>
      <c r="T41" s="72"/>
      <c r="U41" s="214">
        <f t="shared" si="8"/>
        <v>2002.14</v>
      </c>
      <c r="V41" s="74">
        <f t="shared" si="9"/>
        <v>441</v>
      </c>
      <c r="W41" s="61">
        <f t="shared" si="5"/>
        <v>0</v>
      </c>
    </row>
    <row r="42" spans="1:23" x14ac:dyDescent="0.25">
      <c r="B42" s="139">
        <v>4.54</v>
      </c>
      <c r="C42" s="15"/>
      <c r="D42" s="242">
        <f t="shared" si="10"/>
        <v>0</v>
      </c>
      <c r="E42" s="831"/>
      <c r="F42" s="242">
        <f t="shared" si="11"/>
        <v>0</v>
      </c>
      <c r="G42" s="183"/>
      <c r="H42" s="121"/>
      <c r="I42" s="214">
        <f t="shared" si="6"/>
        <v>299.63999999999942</v>
      </c>
      <c r="J42" s="74">
        <f t="shared" si="7"/>
        <v>66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2"/>
        <v>0</v>
      </c>
      <c r="S42" s="71"/>
      <c r="T42" s="72"/>
      <c r="U42" s="214">
        <f t="shared" si="8"/>
        <v>2002.14</v>
      </c>
      <c r="V42" s="74">
        <f t="shared" si="9"/>
        <v>441</v>
      </c>
      <c r="W42" s="61">
        <f t="shared" si="5"/>
        <v>0</v>
      </c>
    </row>
    <row r="43" spans="1:23" x14ac:dyDescent="0.25">
      <c r="B43" s="139">
        <v>4.54</v>
      </c>
      <c r="C43" s="15"/>
      <c r="D43" s="242">
        <f t="shared" si="10"/>
        <v>0</v>
      </c>
      <c r="E43" s="831"/>
      <c r="F43" s="242">
        <f t="shared" si="11"/>
        <v>0</v>
      </c>
      <c r="G43" s="183"/>
      <c r="H43" s="121"/>
      <c r="I43" s="214">
        <f t="shared" si="6"/>
        <v>299.63999999999942</v>
      </c>
      <c r="J43" s="74">
        <f t="shared" si="7"/>
        <v>66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2"/>
        <v>0</v>
      </c>
      <c r="S43" s="71"/>
      <c r="T43" s="72"/>
      <c r="U43" s="214">
        <f t="shared" si="8"/>
        <v>2002.14</v>
      </c>
      <c r="V43" s="74">
        <f t="shared" si="9"/>
        <v>441</v>
      </c>
      <c r="W43" s="61">
        <f t="shared" si="5"/>
        <v>0</v>
      </c>
    </row>
    <row r="44" spans="1:23" x14ac:dyDescent="0.25">
      <c r="B44" s="139">
        <v>4.54</v>
      </c>
      <c r="C44" s="15"/>
      <c r="D44" s="242">
        <f t="shared" si="10"/>
        <v>0</v>
      </c>
      <c r="E44" s="831"/>
      <c r="F44" s="242">
        <f t="shared" si="11"/>
        <v>0</v>
      </c>
      <c r="G44" s="183"/>
      <c r="H44" s="121"/>
      <c r="I44" s="214">
        <f t="shared" si="6"/>
        <v>299.63999999999942</v>
      </c>
      <c r="J44" s="74">
        <f t="shared" si="7"/>
        <v>66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2"/>
        <v>0</v>
      </c>
      <c r="S44" s="71"/>
      <c r="T44" s="72"/>
      <c r="U44" s="214">
        <f t="shared" si="8"/>
        <v>2002.14</v>
      </c>
      <c r="V44" s="74">
        <f t="shared" si="9"/>
        <v>441</v>
      </c>
      <c r="W44" s="61">
        <f t="shared" si="5"/>
        <v>0</v>
      </c>
    </row>
    <row r="45" spans="1:23" x14ac:dyDescent="0.25">
      <c r="B45" s="139">
        <v>4.54</v>
      </c>
      <c r="C45" s="15"/>
      <c r="D45" s="242">
        <f t="shared" si="10"/>
        <v>0</v>
      </c>
      <c r="E45" s="831"/>
      <c r="F45" s="242">
        <f t="shared" si="11"/>
        <v>0</v>
      </c>
      <c r="G45" s="183"/>
      <c r="H45" s="121"/>
      <c r="I45" s="214">
        <f t="shared" si="6"/>
        <v>299.63999999999942</v>
      </c>
      <c r="J45" s="74">
        <f t="shared" si="7"/>
        <v>66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2"/>
        <v>0</v>
      </c>
      <c r="S45" s="71"/>
      <c r="T45" s="72"/>
      <c r="U45" s="214">
        <f t="shared" si="8"/>
        <v>2002.14</v>
      </c>
      <c r="V45" s="74">
        <f t="shared" si="9"/>
        <v>441</v>
      </c>
      <c r="W45" s="61">
        <f t="shared" si="5"/>
        <v>0</v>
      </c>
    </row>
    <row r="46" spans="1:23" x14ac:dyDescent="0.25">
      <c r="B46" s="139">
        <v>4.54</v>
      </c>
      <c r="C46" s="15"/>
      <c r="D46" s="242">
        <f t="shared" si="10"/>
        <v>0</v>
      </c>
      <c r="E46" s="831"/>
      <c r="F46" s="242">
        <f t="shared" si="11"/>
        <v>0</v>
      </c>
      <c r="G46" s="183"/>
      <c r="H46" s="121"/>
      <c r="I46" s="214">
        <f t="shared" si="6"/>
        <v>299.63999999999942</v>
      </c>
      <c r="J46" s="74">
        <f t="shared" si="7"/>
        <v>66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2"/>
        <v>0</v>
      </c>
      <c r="S46" s="71"/>
      <c r="T46" s="72"/>
      <c r="U46" s="214">
        <f t="shared" si="8"/>
        <v>2002.14</v>
      </c>
      <c r="V46" s="74">
        <f t="shared" si="9"/>
        <v>441</v>
      </c>
      <c r="W46" s="61">
        <f t="shared" si="5"/>
        <v>0</v>
      </c>
    </row>
    <row r="47" spans="1:23" x14ac:dyDescent="0.25">
      <c r="B47" s="139">
        <v>4.54</v>
      </c>
      <c r="C47" s="15"/>
      <c r="D47" s="242">
        <f t="shared" si="10"/>
        <v>0</v>
      </c>
      <c r="E47" s="831"/>
      <c r="F47" s="242">
        <f t="shared" si="11"/>
        <v>0</v>
      </c>
      <c r="G47" s="183"/>
      <c r="H47" s="121"/>
      <c r="I47" s="214">
        <f t="shared" si="6"/>
        <v>299.63999999999942</v>
      </c>
      <c r="J47" s="74">
        <f t="shared" si="7"/>
        <v>66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2"/>
        <v>0</v>
      </c>
      <c r="S47" s="71"/>
      <c r="T47" s="72"/>
      <c r="U47" s="214">
        <f t="shared" si="8"/>
        <v>2002.14</v>
      </c>
      <c r="V47" s="74">
        <f t="shared" si="9"/>
        <v>441</v>
      </c>
      <c r="W47" s="61">
        <f t="shared" si="5"/>
        <v>0</v>
      </c>
    </row>
    <row r="48" spans="1:23" x14ac:dyDescent="0.25">
      <c r="B48" s="139">
        <v>4.54</v>
      </c>
      <c r="C48" s="15"/>
      <c r="D48" s="242">
        <f t="shared" si="10"/>
        <v>0</v>
      </c>
      <c r="E48" s="831"/>
      <c r="F48" s="242">
        <f t="shared" si="11"/>
        <v>0</v>
      </c>
      <c r="G48" s="183"/>
      <c r="H48" s="121"/>
      <c r="I48" s="214">
        <f t="shared" si="6"/>
        <v>299.63999999999942</v>
      </c>
      <c r="J48" s="74">
        <f t="shared" si="7"/>
        <v>66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20"/>
      <c r="R48" s="70">
        <f t="shared" si="12"/>
        <v>0</v>
      </c>
      <c r="S48" s="71"/>
      <c r="T48" s="72"/>
      <c r="U48" s="214">
        <f t="shared" si="8"/>
        <v>2002.14</v>
      </c>
      <c r="V48" s="74">
        <f t="shared" si="9"/>
        <v>441</v>
      </c>
      <c r="W48" s="61">
        <f t="shared" si="5"/>
        <v>0</v>
      </c>
    </row>
    <row r="49" spans="2:23" x14ac:dyDescent="0.25">
      <c r="B49" s="139">
        <v>4.54</v>
      </c>
      <c r="C49" s="15"/>
      <c r="D49" s="70">
        <f t="shared" si="10"/>
        <v>0</v>
      </c>
      <c r="E49" s="220"/>
      <c r="F49" s="70">
        <f t="shared" si="11"/>
        <v>0</v>
      </c>
      <c r="G49" s="71"/>
      <c r="H49" s="72"/>
      <c r="I49" s="214">
        <f t="shared" si="6"/>
        <v>299.63999999999942</v>
      </c>
      <c r="J49" s="74">
        <f t="shared" si="7"/>
        <v>66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20"/>
      <c r="R49" s="70">
        <f t="shared" si="12"/>
        <v>0</v>
      </c>
      <c r="S49" s="71"/>
      <c r="T49" s="72"/>
      <c r="U49" s="214">
        <f t="shared" si="8"/>
        <v>2002.14</v>
      </c>
      <c r="V49" s="74">
        <f t="shared" si="9"/>
        <v>441</v>
      </c>
      <c r="W49" s="61">
        <f t="shared" si="5"/>
        <v>0</v>
      </c>
    </row>
    <row r="50" spans="2:23" x14ac:dyDescent="0.25">
      <c r="B50" s="139">
        <v>4.54</v>
      </c>
      <c r="C50" s="15"/>
      <c r="D50" s="70">
        <f t="shared" si="10"/>
        <v>0</v>
      </c>
      <c r="E50" s="220"/>
      <c r="F50" s="70">
        <f t="shared" si="11"/>
        <v>0</v>
      </c>
      <c r="G50" s="71"/>
      <c r="H50" s="72"/>
      <c r="I50" s="214">
        <f t="shared" si="6"/>
        <v>299.63999999999942</v>
      </c>
      <c r="J50" s="74">
        <f t="shared" si="7"/>
        <v>66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20"/>
      <c r="R50" s="70">
        <f t="shared" si="12"/>
        <v>0</v>
      </c>
      <c r="S50" s="71"/>
      <c r="T50" s="72"/>
      <c r="U50" s="214">
        <f t="shared" si="8"/>
        <v>2002.14</v>
      </c>
      <c r="V50" s="74">
        <f t="shared" si="9"/>
        <v>441</v>
      </c>
      <c r="W50" s="61">
        <f t="shared" si="5"/>
        <v>0</v>
      </c>
    </row>
    <row r="51" spans="2:23" x14ac:dyDescent="0.25">
      <c r="B51" s="139">
        <v>4.54</v>
      </c>
      <c r="C51" s="15"/>
      <c r="D51" s="70">
        <f t="shared" si="10"/>
        <v>0</v>
      </c>
      <c r="E51" s="220"/>
      <c r="F51" s="70">
        <f t="shared" si="11"/>
        <v>0</v>
      </c>
      <c r="G51" s="71"/>
      <c r="H51" s="72"/>
      <c r="I51" s="214">
        <f t="shared" si="6"/>
        <v>299.63999999999942</v>
      </c>
      <c r="J51" s="74">
        <f t="shared" si="7"/>
        <v>66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20"/>
      <c r="R51" s="70">
        <f t="shared" si="12"/>
        <v>0</v>
      </c>
      <c r="S51" s="71"/>
      <c r="T51" s="72"/>
      <c r="U51" s="214">
        <f t="shared" si="8"/>
        <v>2002.14</v>
      </c>
      <c r="V51" s="74">
        <f t="shared" si="9"/>
        <v>441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10"/>
        <v>0</v>
      </c>
      <c r="E52" s="220"/>
      <c r="F52" s="70">
        <f t="shared" si="11"/>
        <v>0</v>
      </c>
      <c r="G52" s="71"/>
      <c r="H52" s="72"/>
      <c r="I52" s="214">
        <f t="shared" si="6"/>
        <v>299.63999999999942</v>
      </c>
      <c r="J52" s="74">
        <f t="shared" si="7"/>
        <v>66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20"/>
      <c r="R52" s="70">
        <f t="shared" si="12"/>
        <v>0</v>
      </c>
      <c r="S52" s="71"/>
      <c r="T52" s="72"/>
      <c r="U52" s="214">
        <f t="shared" si="8"/>
        <v>2002.14</v>
      </c>
      <c r="V52" s="74">
        <f t="shared" si="9"/>
        <v>441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10"/>
        <v>0</v>
      </c>
      <c r="E53" s="220"/>
      <c r="F53" s="70">
        <f t="shared" si="11"/>
        <v>0</v>
      </c>
      <c r="G53" s="71"/>
      <c r="H53" s="72"/>
      <c r="I53" s="214">
        <f t="shared" si="6"/>
        <v>299.63999999999942</v>
      </c>
      <c r="J53" s="74">
        <f t="shared" si="7"/>
        <v>66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20"/>
      <c r="R53" s="70">
        <f t="shared" si="12"/>
        <v>0</v>
      </c>
      <c r="S53" s="71"/>
      <c r="T53" s="72"/>
      <c r="U53" s="214">
        <f t="shared" si="8"/>
        <v>2002.14</v>
      </c>
      <c r="V53" s="74">
        <f t="shared" si="9"/>
        <v>441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10"/>
        <v>0</v>
      </c>
      <c r="E54" s="220"/>
      <c r="F54" s="70">
        <f t="shared" si="11"/>
        <v>0</v>
      </c>
      <c r="G54" s="71"/>
      <c r="H54" s="72"/>
      <c r="I54" s="214">
        <f t="shared" si="6"/>
        <v>299.63999999999942</v>
      </c>
      <c r="J54" s="74">
        <f t="shared" si="7"/>
        <v>66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20"/>
      <c r="R54" s="70">
        <f t="shared" si="12"/>
        <v>0</v>
      </c>
      <c r="S54" s="71"/>
      <c r="T54" s="72"/>
      <c r="U54" s="214">
        <f t="shared" si="8"/>
        <v>2002.14</v>
      </c>
      <c r="V54" s="74">
        <f t="shared" si="9"/>
        <v>441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10"/>
        <v>0</v>
      </c>
      <c r="E55" s="220"/>
      <c r="F55" s="70">
        <f t="shared" si="11"/>
        <v>0</v>
      </c>
      <c r="G55" s="71"/>
      <c r="H55" s="72"/>
      <c r="I55" s="214">
        <f t="shared" si="6"/>
        <v>299.63999999999942</v>
      </c>
      <c r="J55" s="74">
        <f t="shared" si="7"/>
        <v>66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20"/>
      <c r="R55" s="70">
        <f t="shared" si="12"/>
        <v>0</v>
      </c>
      <c r="S55" s="71"/>
      <c r="T55" s="72"/>
      <c r="U55" s="214">
        <f t="shared" si="8"/>
        <v>2002.14</v>
      </c>
      <c r="V55" s="74">
        <f t="shared" si="9"/>
        <v>441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10"/>
        <v>0</v>
      </c>
      <c r="E56" s="220"/>
      <c r="F56" s="70">
        <f t="shared" si="11"/>
        <v>0</v>
      </c>
      <c r="G56" s="71"/>
      <c r="H56" s="72"/>
      <c r="I56" s="214">
        <f t="shared" si="6"/>
        <v>299.63999999999942</v>
      </c>
      <c r="J56" s="74">
        <f t="shared" si="7"/>
        <v>66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20"/>
      <c r="R56" s="70">
        <f t="shared" si="12"/>
        <v>0</v>
      </c>
      <c r="S56" s="71"/>
      <c r="T56" s="72"/>
      <c r="U56" s="214">
        <f t="shared" si="8"/>
        <v>2002.14</v>
      </c>
      <c r="V56" s="74">
        <f t="shared" si="9"/>
        <v>441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10"/>
        <v>0</v>
      </c>
      <c r="E57" s="220"/>
      <c r="F57" s="70">
        <f t="shared" si="11"/>
        <v>0</v>
      </c>
      <c r="G57" s="71"/>
      <c r="H57" s="72"/>
      <c r="I57" s="214">
        <f t="shared" si="6"/>
        <v>299.63999999999942</v>
      </c>
      <c r="J57" s="74">
        <f t="shared" si="7"/>
        <v>66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20"/>
      <c r="R57" s="70">
        <f t="shared" si="12"/>
        <v>0</v>
      </c>
      <c r="S57" s="71"/>
      <c r="T57" s="72"/>
      <c r="U57" s="214">
        <f t="shared" si="8"/>
        <v>2002.14</v>
      </c>
      <c r="V57" s="74">
        <f t="shared" si="9"/>
        <v>441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10"/>
        <v>0</v>
      </c>
      <c r="E58" s="220"/>
      <c r="F58" s="70">
        <f t="shared" si="11"/>
        <v>0</v>
      </c>
      <c r="G58" s="71"/>
      <c r="H58" s="72"/>
      <c r="I58" s="214">
        <f t="shared" si="6"/>
        <v>299.63999999999942</v>
      </c>
      <c r="J58" s="74">
        <f t="shared" si="7"/>
        <v>66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20"/>
      <c r="R58" s="70">
        <f t="shared" si="12"/>
        <v>0</v>
      </c>
      <c r="S58" s="71"/>
      <c r="T58" s="72"/>
      <c r="U58" s="214">
        <f t="shared" si="8"/>
        <v>2002.14</v>
      </c>
      <c r="V58" s="74">
        <f t="shared" si="9"/>
        <v>441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10"/>
        <v>0</v>
      </c>
      <c r="E59" s="220"/>
      <c r="F59" s="70">
        <f t="shared" si="11"/>
        <v>0</v>
      </c>
      <c r="G59" s="71"/>
      <c r="H59" s="72"/>
      <c r="I59" s="214">
        <f t="shared" si="6"/>
        <v>299.63999999999942</v>
      </c>
      <c r="J59" s="74">
        <f t="shared" si="7"/>
        <v>66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20"/>
      <c r="R59" s="70">
        <f t="shared" si="12"/>
        <v>0</v>
      </c>
      <c r="S59" s="71"/>
      <c r="T59" s="72"/>
      <c r="U59" s="214">
        <f t="shared" si="8"/>
        <v>2002.14</v>
      </c>
      <c r="V59" s="74">
        <f t="shared" si="9"/>
        <v>441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10"/>
        <v>0</v>
      </c>
      <c r="E60" s="220"/>
      <c r="F60" s="70">
        <f t="shared" si="11"/>
        <v>0</v>
      </c>
      <c r="G60" s="71"/>
      <c r="H60" s="72"/>
      <c r="I60" s="214">
        <f t="shared" si="6"/>
        <v>299.63999999999942</v>
      </c>
      <c r="J60" s="74">
        <f t="shared" si="7"/>
        <v>66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20"/>
      <c r="R60" s="70">
        <f t="shared" si="12"/>
        <v>0</v>
      </c>
      <c r="S60" s="71"/>
      <c r="T60" s="72"/>
      <c r="U60" s="214">
        <f t="shared" si="8"/>
        <v>2002.14</v>
      </c>
      <c r="V60" s="74">
        <f t="shared" si="9"/>
        <v>441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10"/>
        <v>0</v>
      </c>
      <c r="E61" s="220"/>
      <c r="F61" s="70">
        <f t="shared" si="11"/>
        <v>0</v>
      </c>
      <c r="G61" s="71"/>
      <c r="H61" s="72"/>
      <c r="I61" s="214">
        <f t="shared" si="6"/>
        <v>299.63999999999942</v>
      </c>
      <c r="J61" s="74">
        <f t="shared" si="7"/>
        <v>66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20"/>
      <c r="R61" s="70">
        <f t="shared" si="12"/>
        <v>0</v>
      </c>
      <c r="S61" s="71"/>
      <c r="T61" s="72"/>
      <c r="U61" s="214">
        <f t="shared" si="8"/>
        <v>2002.14</v>
      </c>
      <c r="V61" s="74">
        <f t="shared" si="9"/>
        <v>441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10"/>
        <v>0</v>
      </c>
      <c r="E62" s="220"/>
      <c r="F62" s="70">
        <f t="shared" si="11"/>
        <v>0</v>
      </c>
      <c r="G62" s="71"/>
      <c r="H62" s="72"/>
      <c r="I62" s="214">
        <f t="shared" si="6"/>
        <v>299.63999999999942</v>
      </c>
      <c r="J62" s="74">
        <f t="shared" si="7"/>
        <v>66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20"/>
      <c r="R62" s="70">
        <f t="shared" si="12"/>
        <v>0</v>
      </c>
      <c r="S62" s="71"/>
      <c r="T62" s="72"/>
      <c r="U62" s="214">
        <f t="shared" si="8"/>
        <v>2002.14</v>
      </c>
      <c r="V62" s="74">
        <f t="shared" si="9"/>
        <v>441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10"/>
        <v>0</v>
      </c>
      <c r="E63" s="220"/>
      <c r="F63" s="70">
        <f t="shared" si="11"/>
        <v>0</v>
      </c>
      <c r="G63" s="71"/>
      <c r="H63" s="72"/>
      <c r="I63" s="214">
        <f t="shared" si="6"/>
        <v>299.63999999999942</v>
      </c>
      <c r="J63" s="74">
        <f t="shared" si="7"/>
        <v>66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20"/>
      <c r="R63" s="70">
        <f t="shared" si="12"/>
        <v>0</v>
      </c>
      <c r="S63" s="71"/>
      <c r="T63" s="72"/>
      <c r="U63" s="214">
        <f t="shared" si="8"/>
        <v>2002.14</v>
      </c>
      <c r="V63" s="74">
        <f t="shared" si="9"/>
        <v>441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10"/>
        <v>0</v>
      </c>
      <c r="E64" s="220"/>
      <c r="F64" s="70">
        <f t="shared" si="11"/>
        <v>0</v>
      </c>
      <c r="G64" s="71"/>
      <c r="H64" s="72"/>
      <c r="I64" s="214">
        <f t="shared" si="6"/>
        <v>299.63999999999942</v>
      </c>
      <c r="J64" s="74">
        <f t="shared" si="7"/>
        <v>66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20"/>
      <c r="R64" s="70">
        <f t="shared" si="12"/>
        <v>0</v>
      </c>
      <c r="S64" s="71"/>
      <c r="T64" s="72"/>
      <c r="U64" s="214">
        <f t="shared" si="8"/>
        <v>2002.14</v>
      </c>
      <c r="V64" s="74">
        <f t="shared" si="9"/>
        <v>441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10"/>
        <v>0</v>
      </c>
      <c r="E65" s="220"/>
      <c r="F65" s="70">
        <f t="shared" si="11"/>
        <v>0</v>
      </c>
      <c r="G65" s="71"/>
      <c r="H65" s="72"/>
      <c r="I65" s="214">
        <f t="shared" si="6"/>
        <v>299.63999999999942</v>
      </c>
      <c r="J65" s="74">
        <f t="shared" si="7"/>
        <v>66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20"/>
      <c r="R65" s="70">
        <f t="shared" si="12"/>
        <v>0</v>
      </c>
      <c r="S65" s="71"/>
      <c r="T65" s="72"/>
      <c r="U65" s="214">
        <f t="shared" si="8"/>
        <v>2002.14</v>
      </c>
      <c r="V65" s="74">
        <f t="shared" si="9"/>
        <v>441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10"/>
        <v>0</v>
      </c>
      <c r="E66" s="220"/>
      <c r="F66" s="70">
        <f t="shared" si="11"/>
        <v>0</v>
      </c>
      <c r="G66" s="71"/>
      <c r="H66" s="72"/>
      <c r="I66" s="214">
        <f t="shared" si="6"/>
        <v>299.63999999999942</v>
      </c>
      <c r="J66" s="74">
        <f t="shared" si="7"/>
        <v>66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20"/>
      <c r="R66" s="70">
        <f t="shared" si="12"/>
        <v>0</v>
      </c>
      <c r="S66" s="71"/>
      <c r="T66" s="72"/>
      <c r="U66" s="214">
        <f t="shared" si="8"/>
        <v>2002.14</v>
      </c>
      <c r="V66" s="74">
        <f t="shared" si="9"/>
        <v>441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10"/>
        <v>0</v>
      </c>
      <c r="E67" s="220"/>
      <c r="F67" s="70">
        <f t="shared" si="11"/>
        <v>0</v>
      </c>
      <c r="G67" s="71"/>
      <c r="H67" s="72"/>
      <c r="I67" s="214">
        <f t="shared" si="6"/>
        <v>299.63999999999942</v>
      </c>
      <c r="J67" s="74">
        <f t="shared" si="7"/>
        <v>66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20"/>
      <c r="R67" s="70">
        <f t="shared" si="12"/>
        <v>0</v>
      </c>
      <c r="S67" s="71"/>
      <c r="T67" s="72"/>
      <c r="U67" s="214">
        <f t="shared" si="8"/>
        <v>2002.14</v>
      </c>
      <c r="V67" s="74">
        <f t="shared" si="9"/>
        <v>441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10"/>
        <v>0</v>
      </c>
      <c r="E68" s="220"/>
      <c r="F68" s="70">
        <f t="shared" si="11"/>
        <v>0</v>
      </c>
      <c r="G68" s="71"/>
      <c r="H68" s="72"/>
      <c r="I68" s="214">
        <f t="shared" si="6"/>
        <v>299.63999999999942</v>
      </c>
      <c r="J68" s="74">
        <f t="shared" si="7"/>
        <v>66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20"/>
      <c r="R68" s="70">
        <f t="shared" si="12"/>
        <v>0</v>
      </c>
      <c r="S68" s="71"/>
      <c r="T68" s="72"/>
      <c r="U68" s="214">
        <f t="shared" si="8"/>
        <v>2002.14</v>
      </c>
      <c r="V68" s="74">
        <f t="shared" si="9"/>
        <v>441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</row>
    <row r="73" spans="2:23" x14ac:dyDescent="0.25">
      <c r="C73" s="1123" t="s">
        <v>19</v>
      </c>
      <c r="D73" s="1124"/>
      <c r="E73" s="39">
        <f>E4+E5-F70+E6+E7</f>
        <v>299.64000000000016</v>
      </c>
      <c r="F73" s="6"/>
      <c r="G73" s="6"/>
      <c r="H73" s="17"/>
      <c r="I73" s="136"/>
      <c r="J73" s="74"/>
      <c r="O73" s="1123" t="s">
        <v>19</v>
      </c>
      <c r="P73" s="1124"/>
      <c r="Q73" s="39">
        <f>Q4+Q5-R70+Q6+Q7</f>
        <v>2002.14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sortState ref="C9:G33">
    <sortCondition ref="G9:G33"/>
  </sortState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25" t="s">
        <v>19</v>
      </c>
      <c r="J7" s="112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6"/>
      <c r="J8" s="1128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3" t="s">
        <v>19</v>
      </c>
      <c r="D64" s="112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86" t="s">
        <v>225</v>
      </c>
      <c r="B1" s="1086"/>
      <c r="C1" s="1086"/>
      <c r="D1" s="1086"/>
      <c r="E1" s="1086"/>
      <c r="F1" s="1086"/>
      <c r="G1" s="1086"/>
      <c r="H1" s="11">
        <v>1</v>
      </c>
      <c r="K1" s="1086" t="str">
        <f>A1</f>
        <v>INVENTARIO     DEL MES DE OCTUBRE 2021</v>
      </c>
      <c r="L1" s="1086"/>
      <c r="M1" s="1086"/>
      <c r="N1" s="1086"/>
      <c r="O1" s="1086"/>
      <c r="P1" s="1086"/>
      <c r="Q1" s="108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6" t="s">
        <v>104</v>
      </c>
      <c r="B5" s="1129" t="s">
        <v>135</v>
      </c>
      <c r="C5" s="711">
        <v>100</v>
      </c>
      <c r="D5" s="264">
        <v>44494</v>
      </c>
      <c r="E5" s="956">
        <v>100</v>
      </c>
      <c r="F5" s="957">
        <v>10</v>
      </c>
      <c r="G5" s="276"/>
      <c r="K5" s="266" t="s">
        <v>104</v>
      </c>
      <c r="L5" s="1131" t="s">
        <v>136</v>
      </c>
      <c r="M5" s="711">
        <v>85</v>
      </c>
      <c r="N5" s="264">
        <v>44494</v>
      </c>
      <c r="O5" s="956">
        <v>100</v>
      </c>
      <c r="P5" s="957">
        <v>10</v>
      </c>
      <c r="Q5" s="276"/>
    </row>
    <row r="6" spans="1:19" ht="22.5" customHeight="1" thickBot="1" x14ac:dyDescent="0.3">
      <c r="A6" s="266"/>
      <c r="B6" s="1130"/>
      <c r="C6" s="641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131"/>
      <c r="M6" s="641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</row>
    <row r="7" spans="1:1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172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172</v>
      </c>
      <c r="R9" s="282">
        <v>90</v>
      </c>
      <c r="S9" s="292">
        <f>O6-P9+O5+O7</f>
        <v>100</v>
      </c>
    </row>
    <row r="10" spans="1:1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182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182</v>
      </c>
      <c r="R10" s="282">
        <v>90</v>
      </c>
      <c r="S10" s="292">
        <f t="shared" ref="S10:S41" si="3">S9-P10</f>
        <v>90</v>
      </c>
    </row>
    <row r="11" spans="1:1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4">D11</f>
        <v>0</v>
      </c>
      <c r="G11" s="281"/>
      <c r="H11" s="282"/>
      <c r="I11" s="292">
        <f t="shared" ref="I11:I41" si="5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</row>
    <row r="12" spans="1:19" x14ac:dyDescent="0.25">
      <c r="A12" s="206"/>
      <c r="B12" s="84">
        <f t="shared" si="0"/>
        <v>9</v>
      </c>
      <c r="C12" s="74"/>
      <c r="D12" s="280"/>
      <c r="E12" s="313"/>
      <c r="F12" s="280">
        <f t="shared" si="4"/>
        <v>0</v>
      </c>
      <c r="G12" s="281"/>
      <c r="H12" s="282"/>
      <c r="I12" s="292">
        <f t="shared" si="5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</row>
    <row r="13" spans="1:1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4"/>
        <v>0</v>
      </c>
      <c r="G13" s="281"/>
      <c r="H13" s="282"/>
      <c r="I13" s="292">
        <f t="shared" si="5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</row>
    <row r="14" spans="1:19" x14ac:dyDescent="0.25">
      <c r="A14" s="74"/>
      <c r="B14" s="84">
        <f t="shared" si="0"/>
        <v>9</v>
      </c>
      <c r="C14" s="74"/>
      <c r="D14" s="280"/>
      <c r="E14" s="313"/>
      <c r="F14" s="280">
        <f t="shared" si="4"/>
        <v>0</v>
      </c>
      <c r="G14" s="281"/>
      <c r="H14" s="282"/>
      <c r="I14" s="292">
        <f t="shared" si="5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</row>
    <row r="15" spans="1:19" x14ac:dyDescent="0.25">
      <c r="A15" s="74"/>
      <c r="B15" s="84">
        <f t="shared" si="0"/>
        <v>9</v>
      </c>
      <c r="C15" s="74"/>
      <c r="D15" s="280"/>
      <c r="E15" s="313"/>
      <c r="F15" s="280">
        <f t="shared" si="4"/>
        <v>0</v>
      </c>
      <c r="G15" s="281"/>
      <c r="H15" s="282"/>
      <c r="I15" s="292">
        <f t="shared" si="5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</row>
    <row r="16" spans="1:19" x14ac:dyDescent="0.25">
      <c r="B16" s="84">
        <f t="shared" si="0"/>
        <v>9</v>
      </c>
      <c r="C16" s="74"/>
      <c r="D16" s="280"/>
      <c r="E16" s="313"/>
      <c r="F16" s="280">
        <f t="shared" si="4"/>
        <v>0</v>
      </c>
      <c r="G16" s="281"/>
      <c r="H16" s="282"/>
      <c r="I16" s="292">
        <f t="shared" si="5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</row>
    <row r="17" spans="1:19" x14ac:dyDescent="0.25">
      <c r="B17" s="84">
        <f t="shared" si="0"/>
        <v>9</v>
      </c>
      <c r="C17" s="74"/>
      <c r="D17" s="280"/>
      <c r="E17" s="313"/>
      <c r="F17" s="280">
        <f t="shared" si="4"/>
        <v>0</v>
      </c>
      <c r="G17" s="281"/>
      <c r="H17" s="282"/>
      <c r="I17" s="292">
        <f t="shared" si="5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</row>
    <row r="18" spans="1:19" x14ac:dyDescent="0.25">
      <c r="A18" s="126"/>
      <c r="B18" s="84">
        <f t="shared" si="0"/>
        <v>9</v>
      </c>
      <c r="C18" s="74"/>
      <c r="D18" s="280"/>
      <c r="E18" s="313"/>
      <c r="F18" s="280">
        <f t="shared" si="4"/>
        <v>0</v>
      </c>
      <c r="G18" s="281"/>
      <c r="H18" s="282"/>
      <c r="I18" s="292">
        <f t="shared" si="5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</row>
    <row r="19" spans="1:19" x14ac:dyDescent="0.25">
      <c r="A19" s="126"/>
      <c r="B19" s="84">
        <f t="shared" si="0"/>
        <v>9</v>
      </c>
      <c r="C19" s="15"/>
      <c r="D19" s="280"/>
      <c r="E19" s="313"/>
      <c r="F19" s="280">
        <f t="shared" si="4"/>
        <v>0</v>
      </c>
      <c r="G19" s="281"/>
      <c r="H19" s="282"/>
      <c r="I19" s="292">
        <f t="shared" si="5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</row>
    <row r="20" spans="1:19" x14ac:dyDescent="0.25">
      <c r="A20" s="126"/>
      <c r="B20" s="84">
        <f t="shared" si="0"/>
        <v>9</v>
      </c>
      <c r="C20" s="15"/>
      <c r="D20" s="280"/>
      <c r="E20" s="313"/>
      <c r="F20" s="280">
        <f t="shared" si="4"/>
        <v>0</v>
      </c>
      <c r="G20" s="281"/>
      <c r="H20" s="282"/>
      <c r="I20" s="292">
        <f t="shared" si="5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</row>
    <row r="21" spans="1:19" x14ac:dyDescent="0.25">
      <c r="A21" s="126"/>
      <c r="B21" s="84">
        <f t="shared" si="0"/>
        <v>9</v>
      </c>
      <c r="C21" s="15"/>
      <c r="D21" s="280"/>
      <c r="E21" s="313"/>
      <c r="F21" s="280">
        <f t="shared" si="4"/>
        <v>0</v>
      </c>
      <c r="G21" s="281"/>
      <c r="H21" s="282"/>
      <c r="I21" s="292">
        <f t="shared" si="5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</row>
    <row r="22" spans="1:19" x14ac:dyDescent="0.25">
      <c r="A22" s="126"/>
      <c r="B22" s="298">
        <f t="shared" si="0"/>
        <v>9</v>
      </c>
      <c r="C22" s="15"/>
      <c r="D22" s="280"/>
      <c r="E22" s="313"/>
      <c r="F22" s="280">
        <f t="shared" si="4"/>
        <v>0</v>
      </c>
      <c r="G22" s="281"/>
      <c r="H22" s="282"/>
      <c r="I22" s="292">
        <f t="shared" si="5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</row>
    <row r="23" spans="1:19" x14ac:dyDescent="0.25">
      <c r="A23" s="127"/>
      <c r="B23" s="298">
        <f t="shared" si="0"/>
        <v>9</v>
      </c>
      <c r="C23" s="15"/>
      <c r="D23" s="280"/>
      <c r="E23" s="313"/>
      <c r="F23" s="280">
        <f t="shared" si="4"/>
        <v>0</v>
      </c>
      <c r="G23" s="281"/>
      <c r="H23" s="282"/>
      <c r="I23" s="292">
        <f t="shared" si="5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</row>
    <row r="24" spans="1:19" x14ac:dyDescent="0.25">
      <c r="A24" s="126"/>
      <c r="B24" s="298">
        <f t="shared" si="0"/>
        <v>9</v>
      </c>
      <c r="C24" s="15"/>
      <c r="D24" s="280"/>
      <c r="E24" s="313"/>
      <c r="F24" s="280">
        <f t="shared" si="4"/>
        <v>0</v>
      </c>
      <c r="G24" s="281"/>
      <c r="H24" s="282"/>
      <c r="I24" s="292">
        <f t="shared" si="5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</row>
    <row r="25" spans="1:19" x14ac:dyDescent="0.25">
      <c r="A25" s="126"/>
      <c r="B25" s="298">
        <f t="shared" si="0"/>
        <v>9</v>
      </c>
      <c r="C25" s="15"/>
      <c r="D25" s="280"/>
      <c r="E25" s="313"/>
      <c r="F25" s="280">
        <f t="shared" si="4"/>
        <v>0</v>
      </c>
      <c r="G25" s="281"/>
      <c r="H25" s="282"/>
      <c r="I25" s="292">
        <f t="shared" si="5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</row>
    <row r="26" spans="1:19" x14ac:dyDescent="0.25">
      <c r="A26" s="126"/>
      <c r="B26" s="206">
        <f t="shared" si="0"/>
        <v>9</v>
      </c>
      <c r="C26" s="15"/>
      <c r="D26" s="280"/>
      <c r="E26" s="313"/>
      <c r="F26" s="280">
        <f t="shared" si="4"/>
        <v>0</v>
      </c>
      <c r="G26" s="281"/>
      <c r="H26" s="282"/>
      <c r="I26" s="292">
        <f t="shared" si="5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</row>
    <row r="27" spans="1:19" x14ac:dyDescent="0.25">
      <c r="A27" s="126"/>
      <c r="B27" s="298">
        <f t="shared" si="0"/>
        <v>9</v>
      </c>
      <c r="C27" s="15"/>
      <c r="D27" s="280"/>
      <c r="E27" s="313"/>
      <c r="F27" s="280">
        <f t="shared" si="4"/>
        <v>0</v>
      </c>
      <c r="G27" s="281"/>
      <c r="H27" s="282"/>
      <c r="I27" s="292">
        <f t="shared" si="5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</row>
    <row r="28" spans="1:19" x14ac:dyDescent="0.25">
      <c r="A28" s="126"/>
      <c r="B28" s="206">
        <f t="shared" si="0"/>
        <v>9</v>
      </c>
      <c r="C28" s="15"/>
      <c r="D28" s="280"/>
      <c r="E28" s="313"/>
      <c r="F28" s="280">
        <f t="shared" si="4"/>
        <v>0</v>
      </c>
      <c r="G28" s="281"/>
      <c r="H28" s="282"/>
      <c r="I28" s="292">
        <f t="shared" si="5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</row>
    <row r="29" spans="1:19" x14ac:dyDescent="0.25">
      <c r="A29" s="126"/>
      <c r="B29" s="298">
        <f t="shared" si="0"/>
        <v>9</v>
      </c>
      <c r="C29" s="15"/>
      <c r="D29" s="280"/>
      <c r="E29" s="313"/>
      <c r="F29" s="280">
        <f t="shared" si="4"/>
        <v>0</v>
      </c>
      <c r="G29" s="281"/>
      <c r="H29" s="282"/>
      <c r="I29" s="292">
        <f t="shared" si="5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</row>
    <row r="30" spans="1:19" x14ac:dyDescent="0.25">
      <c r="A30" s="126"/>
      <c r="B30" s="298">
        <f t="shared" si="0"/>
        <v>9</v>
      </c>
      <c r="C30" s="15"/>
      <c r="D30" s="280"/>
      <c r="E30" s="313"/>
      <c r="F30" s="280">
        <f t="shared" si="4"/>
        <v>0</v>
      </c>
      <c r="G30" s="281"/>
      <c r="H30" s="282"/>
      <c r="I30" s="292">
        <f t="shared" si="5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</row>
    <row r="31" spans="1:19" x14ac:dyDescent="0.25">
      <c r="A31" s="126"/>
      <c r="B31" s="298">
        <f t="shared" si="0"/>
        <v>9</v>
      </c>
      <c r="C31" s="15"/>
      <c r="D31" s="280"/>
      <c r="E31" s="313"/>
      <c r="F31" s="280">
        <f t="shared" si="4"/>
        <v>0</v>
      </c>
      <c r="G31" s="281"/>
      <c r="H31" s="282"/>
      <c r="I31" s="292">
        <f t="shared" si="5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</row>
    <row r="32" spans="1:19" x14ac:dyDescent="0.25">
      <c r="A32" s="126"/>
      <c r="B32" s="298">
        <f t="shared" si="0"/>
        <v>9</v>
      </c>
      <c r="C32" s="15"/>
      <c r="D32" s="280"/>
      <c r="E32" s="313"/>
      <c r="F32" s="280">
        <f t="shared" si="4"/>
        <v>0</v>
      </c>
      <c r="G32" s="281"/>
      <c r="H32" s="282"/>
      <c r="I32" s="292">
        <f t="shared" si="5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</row>
    <row r="33" spans="1:19" x14ac:dyDescent="0.25">
      <c r="A33" s="126"/>
      <c r="B33" s="298">
        <f t="shared" si="0"/>
        <v>9</v>
      </c>
      <c r="C33" s="15"/>
      <c r="D33" s="280"/>
      <c r="E33" s="313"/>
      <c r="F33" s="280">
        <f t="shared" si="4"/>
        <v>0</v>
      </c>
      <c r="G33" s="281"/>
      <c r="H33" s="282"/>
      <c r="I33" s="292">
        <f t="shared" si="5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</row>
    <row r="34" spans="1:19" x14ac:dyDescent="0.25">
      <c r="A34" s="126"/>
      <c r="B34" s="298">
        <f t="shared" si="0"/>
        <v>9</v>
      </c>
      <c r="C34" s="15"/>
      <c r="D34" s="280"/>
      <c r="E34" s="313"/>
      <c r="F34" s="280">
        <f t="shared" si="4"/>
        <v>0</v>
      </c>
      <c r="G34" s="281"/>
      <c r="H34" s="282"/>
      <c r="I34" s="292">
        <f t="shared" si="5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</row>
    <row r="35" spans="1:19" x14ac:dyDescent="0.25">
      <c r="A35" s="126"/>
      <c r="B35" s="298">
        <f t="shared" si="0"/>
        <v>9</v>
      </c>
      <c r="C35" s="15"/>
      <c r="D35" s="280"/>
      <c r="E35" s="313"/>
      <c r="F35" s="280">
        <f t="shared" si="4"/>
        <v>0</v>
      </c>
      <c r="G35" s="281"/>
      <c r="H35" s="282"/>
      <c r="I35" s="292">
        <f t="shared" si="5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</row>
    <row r="36" spans="1:1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4"/>
        <v>0</v>
      </c>
      <c r="G36" s="281"/>
      <c r="H36" s="282"/>
      <c r="I36" s="292">
        <f t="shared" si="5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</row>
    <row r="37" spans="1:19" x14ac:dyDescent="0.25">
      <c r="A37" s="127"/>
      <c r="B37" s="298">
        <f t="shared" si="0"/>
        <v>9</v>
      </c>
      <c r="C37" s="15"/>
      <c r="D37" s="280"/>
      <c r="E37" s="313"/>
      <c r="F37" s="280">
        <f t="shared" si="4"/>
        <v>0</v>
      </c>
      <c r="G37" s="281"/>
      <c r="H37" s="282"/>
      <c r="I37" s="292">
        <f t="shared" si="5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</row>
    <row r="38" spans="1:19" x14ac:dyDescent="0.25">
      <c r="A38" s="126"/>
      <c r="B38" s="298">
        <f t="shared" si="0"/>
        <v>9</v>
      </c>
      <c r="C38" s="15"/>
      <c r="D38" s="280"/>
      <c r="E38" s="313"/>
      <c r="F38" s="280">
        <f t="shared" si="4"/>
        <v>0</v>
      </c>
      <c r="G38" s="281"/>
      <c r="H38" s="282"/>
      <c r="I38" s="292">
        <f t="shared" si="5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</row>
    <row r="39" spans="1:19" x14ac:dyDescent="0.25">
      <c r="A39" s="126"/>
      <c r="B39" s="84">
        <f t="shared" si="0"/>
        <v>9</v>
      </c>
      <c r="C39" s="15"/>
      <c r="D39" s="280"/>
      <c r="E39" s="313"/>
      <c r="F39" s="280">
        <f t="shared" si="4"/>
        <v>0</v>
      </c>
      <c r="G39" s="281"/>
      <c r="H39" s="282"/>
      <c r="I39" s="292">
        <f t="shared" si="5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</row>
    <row r="40" spans="1:19" x14ac:dyDescent="0.25">
      <c r="A40" s="126"/>
      <c r="B40" s="84">
        <f t="shared" si="0"/>
        <v>9</v>
      </c>
      <c r="C40" s="15"/>
      <c r="D40" s="280"/>
      <c r="E40" s="313"/>
      <c r="F40" s="280">
        <f t="shared" si="4"/>
        <v>0</v>
      </c>
      <c r="G40" s="281"/>
      <c r="H40" s="282"/>
      <c r="I40" s="292">
        <f t="shared" si="5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</row>
    <row r="41" spans="1:19" x14ac:dyDescent="0.25">
      <c r="A41" s="126"/>
      <c r="B41" s="84">
        <f t="shared" si="0"/>
        <v>9</v>
      </c>
      <c r="C41" s="15"/>
      <c r="D41" s="280"/>
      <c r="E41" s="313"/>
      <c r="F41" s="280">
        <f t="shared" si="4"/>
        <v>0</v>
      </c>
      <c r="G41" s="281"/>
      <c r="H41" s="282"/>
      <c r="I41" s="292">
        <f t="shared" si="5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</row>
    <row r="42" spans="1:19" x14ac:dyDescent="0.25">
      <c r="A42" s="126"/>
      <c r="B42" s="84">
        <f t="shared" ref="B42:B73" si="6">B41-C42</f>
        <v>9</v>
      </c>
      <c r="C42" s="15"/>
      <c r="D42" s="280"/>
      <c r="E42" s="313"/>
      <c r="F42" s="280">
        <f t="shared" ref="F42:F76" si="7">D42</f>
        <v>0</v>
      </c>
      <c r="G42" s="281"/>
      <c r="H42" s="282"/>
      <c r="I42" s="292">
        <f t="shared" ref="I42:I76" si="8">I41-F42</f>
        <v>90</v>
      </c>
      <c r="K42" s="126"/>
      <c r="L42" s="84">
        <f t="shared" ref="L42:L73" si="9">L41-M42</f>
        <v>9</v>
      </c>
      <c r="M42" s="15"/>
      <c r="N42" s="280"/>
      <c r="O42" s="313"/>
      <c r="P42" s="280">
        <f t="shared" ref="P42:P76" si="10">N42</f>
        <v>0</v>
      </c>
      <c r="Q42" s="281"/>
      <c r="R42" s="282"/>
      <c r="S42" s="292">
        <f t="shared" ref="S42:S76" si="11">S41-P42</f>
        <v>90</v>
      </c>
    </row>
    <row r="43" spans="1:19" x14ac:dyDescent="0.25">
      <c r="A43" s="126"/>
      <c r="B43" s="84">
        <f t="shared" si="6"/>
        <v>9</v>
      </c>
      <c r="C43" s="15"/>
      <c r="D43" s="280"/>
      <c r="E43" s="313"/>
      <c r="F43" s="280">
        <f t="shared" si="7"/>
        <v>0</v>
      </c>
      <c r="G43" s="281"/>
      <c r="H43" s="282"/>
      <c r="I43" s="292">
        <f t="shared" si="8"/>
        <v>90</v>
      </c>
      <c r="K43" s="126"/>
      <c r="L43" s="84">
        <f t="shared" si="9"/>
        <v>9</v>
      </c>
      <c r="M43" s="15"/>
      <c r="N43" s="280"/>
      <c r="O43" s="313"/>
      <c r="P43" s="280">
        <f t="shared" si="10"/>
        <v>0</v>
      </c>
      <c r="Q43" s="281"/>
      <c r="R43" s="282"/>
      <c r="S43" s="292">
        <f t="shared" si="11"/>
        <v>90</v>
      </c>
    </row>
    <row r="44" spans="1:19" x14ac:dyDescent="0.25">
      <c r="A44" s="126"/>
      <c r="B44" s="84">
        <f t="shared" si="6"/>
        <v>9</v>
      </c>
      <c r="C44" s="15"/>
      <c r="D44" s="280"/>
      <c r="E44" s="313"/>
      <c r="F44" s="280">
        <f t="shared" si="7"/>
        <v>0</v>
      </c>
      <c r="G44" s="281"/>
      <c r="H44" s="282"/>
      <c r="I44" s="292">
        <f t="shared" si="8"/>
        <v>90</v>
      </c>
      <c r="K44" s="126"/>
      <c r="L44" s="84">
        <f t="shared" si="9"/>
        <v>9</v>
      </c>
      <c r="M44" s="15"/>
      <c r="N44" s="280"/>
      <c r="O44" s="313"/>
      <c r="P44" s="280">
        <f t="shared" si="10"/>
        <v>0</v>
      </c>
      <c r="Q44" s="281"/>
      <c r="R44" s="282"/>
      <c r="S44" s="292">
        <f t="shared" si="11"/>
        <v>90</v>
      </c>
    </row>
    <row r="45" spans="1:19" x14ac:dyDescent="0.25">
      <c r="A45" s="126"/>
      <c r="B45" s="84">
        <f t="shared" si="6"/>
        <v>9</v>
      </c>
      <c r="C45" s="15"/>
      <c r="D45" s="280"/>
      <c r="E45" s="313"/>
      <c r="F45" s="280">
        <f t="shared" si="7"/>
        <v>0</v>
      </c>
      <c r="G45" s="281"/>
      <c r="H45" s="282"/>
      <c r="I45" s="292">
        <f t="shared" si="8"/>
        <v>90</v>
      </c>
      <c r="K45" s="126"/>
      <c r="L45" s="84">
        <f t="shared" si="9"/>
        <v>9</v>
      </c>
      <c r="M45" s="15"/>
      <c r="N45" s="280"/>
      <c r="O45" s="313"/>
      <c r="P45" s="280">
        <f t="shared" si="10"/>
        <v>0</v>
      </c>
      <c r="Q45" s="281"/>
      <c r="R45" s="282"/>
      <c r="S45" s="292">
        <f t="shared" si="11"/>
        <v>90</v>
      </c>
    </row>
    <row r="46" spans="1:19" x14ac:dyDescent="0.25">
      <c r="A46" s="126"/>
      <c r="B46" s="84">
        <f t="shared" si="6"/>
        <v>9</v>
      </c>
      <c r="C46" s="15"/>
      <c r="D46" s="280"/>
      <c r="E46" s="313"/>
      <c r="F46" s="280">
        <f t="shared" si="7"/>
        <v>0</v>
      </c>
      <c r="G46" s="281"/>
      <c r="H46" s="282"/>
      <c r="I46" s="292">
        <f t="shared" si="8"/>
        <v>90</v>
      </c>
      <c r="K46" s="126"/>
      <c r="L46" s="84">
        <f t="shared" si="9"/>
        <v>9</v>
      </c>
      <c r="M46" s="15"/>
      <c r="N46" s="280"/>
      <c r="O46" s="313"/>
      <c r="P46" s="280">
        <f t="shared" si="10"/>
        <v>0</v>
      </c>
      <c r="Q46" s="281"/>
      <c r="R46" s="282"/>
      <c r="S46" s="292">
        <f t="shared" si="11"/>
        <v>90</v>
      </c>
    </row>
    <row r="47" spans="1:19" x14ac:dyDescent="0.25">
      <c r="A47" s="126"/>
      <c r="B47" s="84">
        <f t="shared" si="6"/>
        <v>9</v>
      </c>
      <c r="C47" s="15"/>
      <c r="D47" s="280"/>
      <c r="E47" s="313"/>
      <c r="F47" s="280">
        <f t="shared" si="7"/>
        <v>0</v>
      </c>
      <c r="G47" s="281"/>
      <c r="H47" s="282"/>
      <c r="I47" s="292">
        <f t="shared" si="8"/>
        <v>90</v>
      </c>
      <c r="K47" s="126"/>
      <c r="L47" s="84">
        <f t="shared" si="9"/>
        <v>9</v>
      </c>
      <c r="M47" s="15"/>
      <c r="N47" s="280"/>
      <c r="O47" s="313"/>
      <c r="P47" s="280">
        <f t="shared" si="10"/>
        <v>0</v>
      </c>
      <c r="Q47" s="281"/>
      <c r="R47" s="282"/>
      <c r="S47" s="292">
        <f t="shared" si="11"/>
        <v>90</v>
      </c>
    </row>
    <row r="48" spans="1:19" x14ac:dyDescent="0.25">
      <c r="A48" s="126"/>
      <c r="B48" s="84">
        <f t="shared" si="6"/>
        <v>9</v>
      </c>
      <c r="C48" s="15"/>
      <c r="D48" s="280"/>
      <c r="E48" s="313"/>
      <c r="F48" s="280">
        <f t="shared" si="7"/>
        <v>0</v>
      </c>
      <c r="G48" s="281"/>
      <c r="H48" s="282"/>
      <c r="I48" s="292">
        <f t="shared" si="8"/>
        <v>90</v>
      </c>
      <c r="K48" s="126"/>
      <c r="L48" s="84">
        <f t="shared" si="9"/>
        <v>9</v>
      </c>
      <c r="M48" s="15"/>
      <c r="N48" s="280"/>
      <c r="O48" s="313"/>
      <c r="P48" s="280">
        <f t="shared" si="10"/>
        <v>0</v>
      </c>
      <c r="Q48" s="281"/>
      <c r="R48" s="282"/>
      <c r="S48" s="292">
        <f t="shared" si="11"/>
        <v>90</v>
      </c>
    </row>
    <row r="49" spans="1:19" x14ac:dyDescent="0.25">
      <c r="A49" s="126"/>
      <c r="B49" s="84">
        <f t="shared" si="6"/>
        <v>9</v>
      </c>
      <c r="C49" s="15"/>
      <c r="D49" s="280"/>
      <c r="E49" s="313"/>
      <c r="F49" s="280">
        <f t="shared" si="7"/>
        <v>0</v>
      </c>
      <c r="G49" s="281"/>
      <c r="H49" s="282"/>
      <c r="I49" s="292">
        <f t="shared" si="8"/>
        <v>90</v>
      </c>
      <c r="K49" s="126"/>
      <c r="L49" s="84">
        <f t="shared" si="9"/>
        <v>9</v>
      </c>
      <c r="M49" s="15"/>
      <c r="N49" s="280"/>
      <c r="O49" s="313"/>
      <c r="P49" s="280">
        <f t="shared" si="10"/>
        <v>0</v>
      </c>
      <c r="Q49" s="281"/>
      <c r="R49" s="282"/>
      <c r="S49" s="292">
        <f t="shared" si="11"/>
        <v>90</v>
      </c>
    </row>
    <row r="50" spans="1:19" x14ac:dyDescent="0.25">
      <c r="A50" s="126"/>
      <c r="B50" s="84">
        <f t="shared" si="6"/>
        <v>9</v>
      </c>
      <c r="C50" s="15"/>
      <c r="D50" s="280"/>
      <c r="E50" s="313"/>
      <c r="F50" s="280">
        <f t="shared" si="7"/>
        <v>0</v>
      </c>
      <c r="G50" s="281"/>
      <c r="H50" s="282"/>
      <c r="I50" s="292">
        <f t="shared" si="8"/>
        <v>90</v>
      </c>
      <c r="K50" s="126"/>
      <c r="L50" s="84">
        <f t="shared" si="9"/>
        <v>9</v>
      </c>
      <c r="M50" s="15"/>
      <c r="N50" s="280"/>
      <c r="O50" s="313"/>
      <c r="P50" s="280">
        <f t="shared" si="10"/>
        <v>0</v>
      </c>
      <c r="Q50" s="281"/>
      <c r="R50" s="282"/>
      <c r="S50" s="292">
        <f t="shared" si="11"/>
        <v>90</v>
      </c>
    </row>
    <row r="51" spans="1:19" x14ac:dyDescent="0.25">
      <c r="A51" s="126"/>
      <c r="B51" s="84">
        <f t="shared" si="6"/>
        <v>9</v>
      </c>
      <c r="C51" s="15"/>
      <c r="D51" s="280"/>
      <c r="E51" s="313"/>
      <c r="F51" s="280">
        <f t="shared" si="7"/>
        <v>0</v>
      </c>
      <c r="G51" s="281"/>
      <c r="H51" s="282"/>
      <c r="I51" s="292">
        <f t="shared" si="8"/>
        <v>90</v>
      </c>
      <c r="K51" s="126"/>
      <c r="L51" s="84">
        <f t="shared" si="9"/>
        <v>9</v>
      </c>
      <c r="M51" s="15"/>
      <c r="N51" s="280"/>
      <c r="O51" s="313"/>
      <c r="P51" s="280">
        <f t="shared" si="10"/>
        <v>0</v>
      </c>
      <c r="Q51" s="281"/>
      <c r="R51" s="282"/>
      <c r="S51" s="292">
        <f t="shared" si="11"/>
        <v>90</v>
      </c>
    </row>
    <row r="52" spans="1:19" x14ac:dyDescent="0.25">
      <c r="A52" s="126"/>
      <c r="B52" s="84">
        <f t="shared" si="6"/>
        <v>9</v>
      </c>
      <c r="C52" s="15"/>
      <c r="D52" s="280"/>
      <c r="E52" s="313"/>
      <c r="F52" s="280">
        <f t="shared" si="7"/>
        <v>0</v>
      </c>
      <c r="G52" s="281"/>
      <c r="H52" s="282"/>
      <c r="I52" s="292">
        <f t="shared" si="8"/>
        <v>90</v>
      </c>
      <c r="K52" s="126"/>
      <c r="L52" s="84">
        <f t="shared" si="9"/>
        <v>9</v>
      </c>
      <c r="M52" s="15"/>
      <c r="N52" s="280"/>
      <c r="O52" s="313"/>
      <c r="P52" s="280">
        <f t="shared" si="10"/>
        <v>0</v>
      </c>
      <c r="Q52" s="281"/>
      <c r="R52" s="282"/>
      <c r="S52" s="292">
        <f t="shared" si="11"/>
        <v>90</v>
      </c>
    </row>
    <row r="53" spans="1:19" x14ac:dyDescent="0.25">
      <c r="A53" s="126"/>
      <c r="B53" s="84">
        <f t="shared" si="6"/>
        <v>9</v>
      </c>
      <c r="C53" s="15"/>
      <c r="D53" s="280"/>
      <c r="E53" s="313"/>
      <c r="F53" s="280">
        <f t="shared" si="7"/>
        <v>0</v>
      </c>
      <c r="G53" s="281"/>
      <c r="H53" s="282"/>
      <c r="I53" s="292">
        <f t="shared" si="8"/>
        <v>90</v>
      </c>
      <c r="K53" s="126"/>
      <c r="L53" s="84">
        <f t="shared" si="9"/>
        <v>9</v>
      </c>
      <c r="M53" s="15"/>
      <c r="N53" s="280"/>
      <c r="O53" s="313"/>
      <c r="P53" s="280">
        <f t="shared" si="10"/>
        <v>0</v>
      </c>
      <c r="Q53" s="281"/>
      <c r="R53" s="282"/>
      <c r="S53" s="292">
        <f t="shared" si="11"/>
        <v>90</v>
      </c>
    </row>
    <row r="54" spans="1:19" x14ac:dyDescent="0.25">
      <c r="A54" s="126"/>
      <c r="B54" s="84">
        <f t="shared" si="6"/>
        <v>9</v>
      </c>
      <c r="C54" s="15"/>
      <c r="D54" s="280"/>
      <c r="E54" s="313"/>
      <c r="F54" s="280">
        <f t="shared" si="7"/>
        <v>0</v>
      </c>
      <c r="G54" s="281"/>
      <c r="H54" s="282"/>
      <c r="I54" s="292">
        <f t="shared" si="8"/>
        <v>90</v>
      </c>
      <c r="K54" s="126"/>
      <c r="L54" s="84">
        <f t="shared" si="9"/>
        <v>9</v>
      </c>
      <c r="M54" s="15"/>
      <c r="N54" s="280"/>
      <c r="O54" s="313"/>
      <c r="P54" s="280">
        <f t="shared" si="10"/>
        <v>0</v>
      </c>
      <c r="Q54" s="281"/>
      <c r="R54" s="282"/>
      <c r="S54" s="292">
        <f t="shared" si="11"/>
        <v>90</v>
      </c>
    </row>
    <row r="55" spans="1:19" x14ac:dyDescent="0.25">
      <c r="A55" s="126"/>
      <c r="B55" s="12">
        <f t="shared" si="6"/>
        <v>9</v>
      </c>
      <c r="C55" s="15"/>
      <c r="D55" s="280"/>
      <c r="E55" s="313"/>
      <c r="F55" s="280">
        <f t="shared" si="7"/>
        <v>0</v>
      </c>
      <c r="G55" s="281"/>
      <c r="H55" s="282"/>
      <c r="I55" s="292">
        <f t="shared" si="8"/>
        <v>90</v>
      </c>
      <c r="K55" s="126"/>
      <c r="L55" s="12">
        <f t="shared" si="9"/>
        <v>9</v>
      </c>
      <c r="M55" s="15"/>
      <c r="N55" s="280"/>
      <c r="O55" s="313"/>
      <c r="P55" s="280">
        <f t="shared" si="10"/>
        <v>0</v>
      </c>
      <c r="Q55" s="281"/>
      <c r="R55" s="282"/>
      <c r="S55" s="292">
        <f t="shared" si="11"/>
        <v>90</v>
      </c>
    </row>
    <row r="56" spans="1:19" x14ac:dyDescent="0.25">
      <c r="A56" s="126"/>
      <c r="B56" s="12">
        <f t="shared" si="6"/>
        <v>9</v>
      </c>
      <c r="C56" s="15"/>
      <c r="D56" s="280"/>
      <c r="E56" s="313"/>
      <c r="F56" s="280">
        <f t="shared" si="7"/>
        <v>0</v>
      </c>
      <c r="G56" s="281"/>
      <c r="H56" s="282"/>
      <c r="I56" s="292">
        <f t="shared" si="8"/>
        <v>90</v>
      </c>
      <c r="K56" s="126"/>
      <c r="L56" s="12">
        <f t="shared" si="9"/>
        <v>9</v>
      </c>
      <c r="M56" s="15"/>
      <c r="N56" s="280"/>
      <c r="O56" s="313"/>
      <c r="P56" s="280">
        <f t="shared" si="10"/>
        <v>0</v>
      </c>
      <c r="Q56" s="281"/>
      <c r="R56" s="282"/>
      <c r="S56" s="292">
        <f t="shared" si="11"/>
        <v>90</v>
      </c>
    </row>
    <row r="57" spans="1:19" x14ac:dyDescent="0.25">
      <c r="A57" s="126"/>
      <c r="B57" s="12">
        <f t="shared" si="6"/>
        <v>9</v>
      </c>
      <c r="C57" s="15"/>
      <c r="D57" s="280"/>
      <c r="E57" s="313"/>
      <c r="F57" s="280">
        <f t="shared" si="7"/>
        <v>0</v>
      </c>
      <c r="G57" s="281"/>
      <c r="H57" s="282"/>
      <c r="I57" s="292">
        <f t="shared" si="8"/>
        <v>90</v>
      </c>
      <c r="K57" s="126"/>
      <c r="L57" s="12">
        <f t="shared" si="9"/>
        <v>9</v>
      </c>
      <c r="M57" s="15"/>
      <c r="N57" s="280"/>
      <c r="O57" s="313"/>
      <c r="P57" s="280">
        <f t="shared" si="10"/>
        <v>0</v>
      </c>
      <c r="Q57" s="281"/>
      <c r="R57" s="282"/>
      <c r="S57" s="292">
        <f t="shared" si="11"/>
        <v>90</v>
      </c>
    </row>
    <row r="58" spans="1:19" x14ac:dyDescent="0.25">
      <c r="A58" s="126"/>
      <c r="B58" s="12">
        <f t="shared" si="6"/>
        <v>9</v>
      </c>
      <c r="C58" s="15"/>
      <c r="D58" s="280"/>
      <c r="E58" s="313"/>
      <c r="F58" s="280">
        <f t="shared" si="7"/>
        <v>0</v>
      </c>
      <c r="G58" s="281"/>
      <c r="H58" s="282"/>
      <c r="I58" s="292">
        <f t="shared" si="8"/>
        <v>90</v>
      </c>
      <c r="K58" s="126"/>
      <c r="L58" s="12">
        <f t="shared" si="9"/>
        <v>9</v>
      </c>
      <c r="M58" s="15"/>
      <c r="N58" s="280"/>
      <c r="O58" s="313"/>
      <c r="P58" s="280">
        <f t="shared" si="10"/>
        <v>0</v>
      </c>
      <c r="Q58" s="281"/>
      <c r="R58" s="282"/>
      <c r="S58" s="292">
        <f t="shared" si="11"/>
        <v>90</v>
      </c>
    </row>
    <row r="59" spans="1:19" x14ac:dyDescent="0.25">
      <c r="A59" s="126"/>
      <c r="B59" s="12">
        <f t="shared" si="6"/>
        <v>9</v>
      </c>
      <c r="C59" s="15"/>
      <c r="D59" s="280"/>
      <c r="E59" s="313"/>
      <c r="F59" s="280">
        <f t="shared" si="7"/>
        <v>0</v>
      </c>
      <c r="G59" s="281"/>
      <c r="H59" s="282"/>
      <c r="I59" s="292">
        <f t="shared" si="8"/>
        <v>90</v>
      </c>
      <c r="K59" s="126"/>
      <c r="L59" s="12">
        <f t="shared" si="9"/>
        <v>9</v>
      </c>
      <c r="M59" s="15"/>
      <c r="N59" s="280"/>
      <c r="O59" s="313"/>
      <c r="P59" s="280">
        <f t="shared" si="10"/>
        <v>0</v>
      </c>
      <c r="Q59" s="281"/>
      <c r="R59" s="282"/>
      <c r="S59" s="292">
        <f t="shared" si="11"/>
        <v>90</v>
      </c>
    </row>
    <row r="60" spans="1:19" x14ac:dyDescent="0.25">
      <c r="A60" s="126"/>
      <c r="B60" s="12">
        <f t="shared" si="6"/>
        <v>9</v>
      </c>
      <c r="C60" s="15"/>
      <c r="D60" s="280"/>
      <c r="E60" s="313"/>
      <c r="F60" s="280">
        <f t="shared" si="7"/>
        <v>0</v>
      </c>
      <c r="G60" s="281"/>
      <c r="H60" s="282"/>
      <c r="I60" s="292">
        <f t="shared" si="8"/>
        <v>90</v>
      </c>
      <c r="K60" s="126"/>
      <c r="L60" s="12">
        <f t="shared" si="9"/>
        <v>9</v>
      </c>
      <c r="M60" s="15"/>
      <c r="N60" s="280"/>
      <c r="O60" s="313"/>
      <c r="P60" s="280">
        <f t="shared" si="10"/>
        <v>0</v>
      </c>
      <c r="Q60" s="281"/>
      <c r="R60" s="282"/>
      <c r="S60" s="292">
        <f t="shared" si="11"/>
        <v>90</v>
      </c>
    </row>
    <row r="61" spans="1:19" x14ac:dyDescent="0.25">
      <c r="A61" s="126"/>
      <c r="B61" s="12">
        <f t="shared" si="6"/>
        <v>9</v>
      </c>
      <c r="C61" s="15"/>
      <c r="D61" s="280"/>
      <c r="E61" s="313"/>
      <c r="F61" s="280">
        <f t="shared" si="7"/>
        <v>0</v>
      </c>
      <c r="G61" s="281"/>
      <c r="H61" s="282"/>
      <c r="I61" s="292">
        <f t="shared" si="8"/>
        <v>90</v>
      </c>
      <c r="K61" s="126"/>
      <c r="L61" s="12">
        <f t="shared" si="9"/>
        <v>9</v>
      </c>
      <c r="M61" s="15"/>
      <c r="N61" s="280"/>
      <c r="O61" s="313"/>
      <c r="P61" s="280">
        <f t="shared" si="10"/>
        <v>0</v>
      </c>
      <c r="Q61" s="281"/>
      <c r="R61" s="282"/>
      <c r="S61" s="292">
        <f t="shared" si="11"/>
        <v>90</v>
      </c>
    </row>
    <row r="62" spans="1:19" x14ac:dyDescent="0.25">
      <c r="A62" s="126"/>
      <c r="B62" s="12">
        <f t="shared" si="6"/>
        <v>9</v>
      </c>
      <c r="C62" s="15"/>
      <c r="D62" s="280"/>
      <c r="E62" s="313"/>
      <c r="F62" s="280">
        <f t="shared" si="7"/>
        <v>0</v>
      </c>
      <c r="G62" s="281"/>
      <c r="H62" s="282"/>
      <c r="I62" s="292">
        <f t="shared" si="8"/>
        <v>90</v>
      </c>
      <c r="K62" s="126"/>
      <c r="L62" s="12">
        <f t="shared" si="9"/>
        <v>9</v>
      </c>
      <c r="M62" s="15"/>
      <c r="N62" s="280"/>
      <c r="O62" s="313"/>
      <c r="P62" s="280">
        <f t="shared" si="10"/>
        <v>0</v>
      </c>
      <c r="Q62" s="281"/>
      <c r="R62" s="282"/>
      <c r="S62" s="292">
        <f t="shared" si="11"/>
        <v>90</v>
      </c>
    </row>
    <row r="63" spans="1:19" x14ac:dyDescent="0.25">
      <c r="A63" s="126"/>
      <c r="B63" s="12">
        <f t="shared" si="6"/>
        <v>9</v>
      </c>
      <c r="C63" s="15"/>
      <c r="D63" s="280"/>
      <c r="E63" s="313"/>
      <c r="F63" s="280">
        <f t="shared" si="7"/>
        <v>0</v>
      </c>
      <c r="G63" s="281"/>
      <c r="H63" s="282"/>
      <c r="I63" s="292">
        <f t="shared" si="8"/>
        <v>90</v>
      </c>
      <c r="K63" s="126"/>
      <c r="L63" s="12">
        <f t="shared" si="9"/>
        <v>9</v>
      </c>
      <c r="M63" s="15"/>
      <c r="N63" s="280"/>
      <c r="O63" s="313"/>
      <c r="P63" s="280">
        <f t="shared" si="10"/>
        <v>0</v>
      </c>
      <c r="Q63" s="281"/>
      <c r="R63" s="282"/>
      <c r="S63" s="292">
        <f t="shared" si="11"/>
        <v>90</v>
      </c>
    </row>
    <row r="64" spans="1:19" x14ac:dyDescent="0.25">
      <c r="A64" s="126"/>
      <c r="B64" s="12">
        <f t="shared" si="6"/>
        <v>9</v>
      </c>
      <c r="C64" s="15"/>
      <c r="D64" s="280"/>
      <c r="E64" s="313"/>
      <c r="F64" s="280">
        <f t="shared" si="7"/>
        <v>0</v>
      </c>
      <c r="G64" s="281"/>
      <c r="H64" s="282"/>
      <c r="I64" s="292">
        <f t="shared" si="8"/>
        <v>90</v>
      </c>
      <c r="K64" s="126"/>
      <c r="L64" s="12">
        <f t="shared" si="9"/>
        <v>9</v>
      </c>
      <c r="M64" s="15"/>
      <c r="N64" s="280"/>
      <c r="O64" s="313"/>
      <c r="P64" s="280">
        <f t="shared" si="10"/>
        <v>0</v>
      </c>
      <c r="Q64" s="281"/>
      <c r="R64" s="282"/>
      <c r="S64" s="292">
        <f t="shared" si="11"/>
        <v>90</v>
      </c>
    </row>
    <row r="65" spans="1:19" x14ac:dyDescent="0.25">
      <c r="A65" s="126"/>
      <c r="B65" s="12">
        <f t="shared" si="6"/>
        <v>9</v>
      </c>
      <c r="C65" s="15"/>
      <c r="D65" s="280"/>
      <c r="E65" s="313"/>
      <c r="F65" s="280">
        <f t="shared" si="7"/>
        <v>0</v>
      </c>
      <c r="G65" s="281"/>
      <c r="H65" s="282"/>
      <c r="I65" s="292">
        <f t="shared" si="8"/>
        <v>90</v>
      </c>
      <c r="K65" s="126"/>
      <c r="L65" s="12">
        <f t="shared" si="9"/>
        <v>9</v>
      </c>
      <c r="M65" s="15"/>
      <c r="N65" s="280"/>
      <c r="O65" s="313"/>
      <c r="P65" s="280">
        <f t="shared" si="10"/>
        <v>0</v>
      </c>
      <c r="Q65" s="281"/>
      <c r="R65" s="282"/>
      <c r="S65" s="292">
        <f t="shared" si="11"/>
        <v>90</v>
      </c>
    </row>
    <row r="66" spans="1:19" x14ac:dyDescent="0.25">
      <c r="A66" s="126"/>
      <c r="B66" s="12">
        <f t="shared" si="6"/>
        <v>9</v>
      </c>
      <c r="C66" s="15"/>
      <c r="D66" s="280"/>
      <c r="E66" s="313"/>
      <c r="F66" s="280">
        <f t="shared" si="7"/>
        <v>0</v>
      </c>
      <c r="G66" s="281"/>
      <c r="H66" s="282"/>
      <c r="I66" s="292">
        <f t="shared" si="8"/>
        <v>90</v>
      </c>
      <c r="K66" s="126"/>
      <c r="L66" s="12">
        <f t="shared" si="9"/>
        <v>9</v>
      </c>
      <c r="M66" s="15"/>
      <c r="N66" s="280"/>
      <c r="O66" s="313"/>
      <c r="P66" s="280">
        <f t="shared" si="10"/>
        <v>0</v>
      </c>
      <c r="Q66" s="281"/>
      <c r="R66" s="282"/>
      <c r="S66" s="292">
        <f t="shared" si="11"/>
        <v>90</v>
      </c>
    </row>
    <row r="67" spans="1:19" x14ac:dyDescent="0.25">
      <c r="A67" s="126"/>
      <c r="B67" s="12">
        <f t="shared" si="6"/>
        <v>9</v>
      </c>
      <c r="C67" s="15"/>
      <c r="D67" s="70"/>
      <c r="E67" s="230"/>
      <c r="F67" s="70">
        <f t="shared" si="7"/>
        <v>0</v>
      </c>
      <c r="G67" s="71"/>
      <c r="H67" s="72"/>
      <c r="I67" s="107">
        <f t="shared" si="8"/>
        <v>90</v>
      </c>
      <c r="K67" s="126"/>
      <c r="L67" s="12">
        <f t="shared" si="9"/>
        <v>9</v>
      </c>
      <c r="M67" s="15"/>
      <c r="N67" s="70"/>
      <c r="O67" s="230"/>
      <c r="P67" s="70">
        <f t="shared" si="10"/>
        <v>0</v>
      </c>
      <c r="Q67" s="71"/>
      <c r="R67" s="72"/>
      <c r="S67" s="107">
        <f t="shared" si="11"/>
        <v>90</v>
      </c>
    </row>
    <row r="68" spans="1:19" x14ac:dyDescent="0.25">
      <c r="A68" s="126"/>
      <c r="B68" s="12">
        <f t="shared" si="6"/>
        <v>9</v>
      </c>
      <c r="C68" s="15"/>
      <c r="D68" s="60"/>
      <c r="E68" s="238"/>
      <c r="F68" s="70">
        <f t="shared" si="7"/>
        <v>0</v>
      </c>
      <c r="G68" s="71"/>
      <c r="H68" s="72"/>
      <c r="I68" s="107">
        <f t="shared" si="8"/>
        <v>90</v>
      </c>
      <c r="K68" s="126"/>
      <c r="L68" s="12">
        <f t="shared" si="9"/>
        <v>9</v>
      </c>
      <c r="M68" s="15"/>
      <c r="N68" s="60"/>
      <c r="O68" s="238"/>
      <c r="P68" s="70">
        <f t="shared" si="10"/>
        <v>0</v>
      </c>
      <c r="Q68" s="71"/>
      <c r="R68" s="72"/>
      <c r="S68" s="107">
        <f t="shared" si="11"/>
        <v>90</v>
      </c>
    </row>
    <row r="69" spans="1:19" x14ac:dyDescent="0.25">
      <c r="A69" s="126"/>
      <c r="B69" s="12">
        <f t="shared" si="6"/>
        <v>9</v>
      </c>
      <c r="C69" s="15"/>
      <c r="D69" s="60"/>
      <c r="E69" s="238"/>
      <c r="F69" s="70">
        <f t="shared" si="7"/>
        <v>0</v>
      </c>
      <c r="G69" s="71"/>
      <c r="H69" s="72"/>
      <c r="I69" s="107">
        <f t="shared" si="8"/>
        <v>90</v>
      </c>
      <c r="K69" s="126"/>
      <c r="L69" s="12">
        <f t="shared" si="9"/>
        <v>9</v>
      </c>
      <c r="M69" s="15"/>
      <c r="N69" s="60"/>
      <c r="O69" s="238"/>
      <c r="P69" s="70">
        <f t="shared" si="10"/>
        <v>0</v>
      </c>
      <c r="Q69" s="71"/>
      <c r="R69" s="72"/>
      <c r="S69" s="107">
        <f t="shared" si="11"/>
        <v>90</v>
      </c>
    </row>
    <row r="70" spans="1:19" x14ac:dyDescent="0.25">
      <c r="A70" s="126"/>
      <c r="B70" s="12">
        <f t="shared" si="6"/>
        <v>9</v>
      </c>
      <c r="C70" s="15"/>
      <c r="D70" s="60"/>
      <c r="E70" s="238"/>
      <c r="F70" s="70">
        <f t="shared" si="7"/>
        <v>0</v>
      </c>
      <c r="G70" s="71"/>
      <c r="H70" s="72"/>
      <c r="I70" s="107">
        <f t="shared" si="8"/>
        <v>90</v>
      </c>
      <c r="K70" s="126"/>
      <c r="L70" s="12">
        <f t="shared" si="9"/>
        <v>9</v>
      </c>
      <c r="M70" s="15"/>
      <c r="N70" s="60"/>
      <c r="O70" s="238"/>
      <c r="P70" s="70">
        <f t="shared" si="10"/>
        <v>0</v>
      </c>
      <c r="Q70" s="71"/>
      <c r="R70" s="72"/>
      <c r="S70" s="107">
        <f t="shared" si="11"/>
        <v>90</v>
      </c>
    </row>
    <row r="71" spans="1:19" x14ac:dyDescent="0.25">
      <c r="A71" s="126"/>
      <c r="B71" s="12">
        <f t="shared" si="6"/>
        <v>9</v>
      </c>
      <c r="C71" s="15"/>
      <c r="D71" s="60"/>
      <c r="E71" s="238"/>
      <c r="F71" s="70">
        <f t="shared" si="7"/>
        <v>0</v>
      </c>
      <c r="G71" s="71"/>
      <c r="H71" s="72"/>
      <c r="I71" s="107">
        <f t="shared" si="8"/>
        <v>90</v>
      </c>
      <c r="K71" s="126"/>
      <c r="L71" s="12">
        <f t="shared" si="9"/>
        <v>9</v>
      </c>
      <c r="M71" s="15"/>
      <c r="N71" s="60"/>
      <c r="O71" s="238"/>
      <c r="P71" s="70">
        <f t="shared" si="10"/>
        <v>0</v>
      </c>
      <c r="Q71" s="71"/>
      <c r="R71" s="72"/>
      <c r="S71" s="107">
        <f t="shared" si="11"/>
        <v>90</v>
      </c>
    </row>
    <row r="72" spans="1:19" x14ac:dyDescent="0.25">
      <c r="A72" s="126"/>
      <c r="B72" s="12">
        <f t="shared" si="6"/>
        <v>9</v>
      </c>
      <c r="C72" s="15"/>
      <c r="D72" s="60"/>
      <c r="E72" s="238"/>
      <c r="F72" s="70">
        <f t="shared" si="7"/>
        <v>0</v>
      </c>
      <c r="G72" s="71"/>
      <c r="H72" s="72"/>
      <c r="I72" s="107">
        <f t="shared" si="8"/>
        <v>90</v>
      </c>
      <c r="K72" s="126"/>
      <c r="L72" s="12">
        <f t="shared" si="9"/>
        <v>9</v>
      </c>
      <c r="M72" s="15"/>
      <c r="N72" s="60"/>
      <c r="O72" s="238"/>
      <c r="P72" s="70">
        <f t="shared" si="10"/>
        <v>0</v>
      </c>
      <c r="Q72" s="71"/>
      <c r="R72" s="72"/>
      <c r="S72" s="107">
        <f t="shared" si="11"/>
        <v>90</v>
      </c>
    </row>
    <row r="73" spans="1:19" x14ac:dyDescent="0.25">
      <c r="A73" s="126"/>
      <c r="B73" s="12">
        <f t="shared" si="6"/>
        <v>9</v>
      </c>
      <c r="C73" s="15"/>
      <c r="D73" s="60"/>
      <c r="E73" s="238"/>
      <c r="F73" s="70">
        <f t="shared" si="7"/>
        <v>0</v>
      </c>
      <c r="G73" s="71"/>
      <c r="H73" s="72"/>
      <c r="I73" s="107">
        <f t="shared" si="8"/>
        <v>90</v>
      </c>
      <c r="K73" s="126"/>
      <c r="L73" s="12">
        <f t="shared" si="9"/>
        <v>9</v>
      </c>
      <c r="M73" s="15"/>
      <c r="N73" s="60"/>
      <c r="O73" s="238"/>
      <c r="P73" s="70">
        <f t="shared" si="10"/>
        <v>0</v>
      </c>
      <c r="Q73" s="71"/>
      <c r="R73" s="72"/>
      <c r="S73" s="107">
        <f t="shared" si="11"/>
        <v>90</v>
      </c>
    </row>
    <row r="74" spans="1:19" x14ac:dyDescent="0.25">
      <c r="A74" s="126"/>
      <c r="B74" s="12">
        <f t="shared" ref="B74:B75" si="12">B73-C74</f>
        <v>9</v>
      </c>
      <c r="C74" s="15"/>
      <c r="D74" s="60"/>
      <c r="E74" s="238"/>
      <c r="F74" s="70">
        <f t="shared" si="7"/>
        <v>0</v>
      </c>
      <c r="G74" s="71"/>
      <c r="H74" s="72"/>
      <c r="I74" s="107">
        <f t="shared" si="8"/>
        <v>90</v>
      </c>
      <c r="K74" s="126"/>
      <c r="L74" s="12">
        <f t="shared" ref="L74:L75" si="13">L73-M74</f>
        <v>9</v>
      </c>
      <c r="M74" s="15"/>
      <c r="N74" s="60"/>
      <c r="O74" s="238"/>
      <c r="P74" s="70">
        <f t="shared" si="10"/>
        <v>0</v>
      </c>
      <c r="Q74" s="71"/>
      <c r="R74" s="72"/>
      <c r="S74" s="107">
        <f t="shared" si="11"/>
        <v>90</v>
      </c>
    </row>
    <row r="75" spans="1:19" x14ac:dyDescent="0.25">
      <c r="A75" s="126"/>
      <c r="B75" s="12">
        <f t="shared" si="12"/>
        <v>9</v>
      </c>
      <c r="C75" s="15"/>
      <c r="D75" s="60"/>
      <c r="E75" s="238"/>
      <c r="F75" s="70">
        <f t="shared" si="7"/>
        <v>0</v>
      </c>
      <c r="G75" s="71"/>
      <c r="H75" s="72"/>
      <c r="I75" s="107">
        <f t="shared" si="8"/>
        <v>90</v>
      </c>
      <c r="K75" s="126"/>
      <c r="L75" s="12">
        <f t="shared" si="13"/>
        <v>9</v>
      </c>
      <c r="M75" s="15"/>
      <c r="N75" s="60"/>
      <c r="O75" s="238"/>
      <c r="P75" s="70">
        <f t="shared" si="10"/>
        <v>0</v>
      </c>
      <c r="Q75" s="71"/>
      <c r="R75" s="72"/>
      <c r="S75" s="107">
        <f t="shared" si="11"/>
        <v>90</v>
      </c>
    </row>
    <row r="76" spans="1:19" x14ac:dyDescent="0.25">
      <c r="A76" s="126"/>
      <c r="C76" s="15"/>
      <c r="D76" s="60"/>
      <c r="E76" s="238"/>
      <c r="F76" s="70">
        <f t="shared" si="7"/>
        <v>0</v>
      </c>
      <c r="G76" s="71"/>
      <c r="H76" s="72"/>
      <c r="I76" s="107">
        <f t="shared" si="8"/>
        <v>90</v>
      </c>
      <c r="K76" s="126"/>
      <c r="M76" s="15"/>
      <c r="N76" s="60"/>
      <c r="O76" s="238"/>
      <c r="P76" s="70">
        <f t="shared" si="10"/>
        <v>0</v>
      </c>
      <c r="Q76" s="71"/>
      <c r="R76" s="72"/>
      <c r="S76" s="107">
        <f t="shared" si="11"/>
        <v>90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</row>
    <row r="82" spans="3:16" ht="15.75" thickBot="1" x14ac:dyDescent="0.3"/>
    <row r="83" spans="3:16" ht="15.75" thickBot="1" x14ac:dyDescent="0.3">
      <c r="C83" s="1088" t="s">
        <v>11</v>
      </c>
      <c r="D83" s="1089"/>
      <c r="E83" s="58">
        <f>E5+E6-F78+E7</f>
        <v>90</v>
      </c>
      <c r="F83" s="74"/>
      <c r="M83" s="1088" t="s">
        <v>11</v>
      </c>
      <c r="N83" s="1089"/>
      <c r="O83" s="58">
        <f>O5+O6-P78+O7</f>
        <v>90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2" t="s">
        <v>259</v>
      </c>
      <c r="B1" s="1132"/>
      <c r="C1" s="1132"/>
      <c r="D1" s="1132"/>
      <c r="E1" s="1132"/>
      <c r="F1" s="1132"/>
      <c r="G1" s="1132"/>
      <c r="H1" s="100">
        <v>1</v>
      </c>
    </row>
    <row r="2" spans="1:11" ht="15.75" thickBot="1" x14ac:dyDescent="0.3">
      <c r="B2" s="697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275</v>
      </c>
      <c r="B5" s="1137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9"/>
      <c r="B6" s="1138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9"/>
      <c r="B7" s="1138"/>
      <c r="C7" s="310"/>
      <c r="D7" s="466"/>
      <c r="E7" s="364"/>
      <c r="F7" s="335"/>
      <c r="G7" s="259"/>
      <c r="H7" s="256"/>
      <c r="I7" s="768"/>
      <c r="J7" s="578"/>
    </row>
    <row r="8" spans="1:11" ht="16.5" customHeight="1" thickTop="1" thickBot="1" x14ac:dyDescent="0.3">
      <c r="A8" s="256"/>
      <c r="B8" s="698"/>
      <c r="C8" s="310"/>
      <c r="D8" s="331"/>
      <c r="E8" s="464"/>
      <c r="F8" s="465"/>
      <c r="G8" s="259"/>
      <c r="H8" s="256"/>
      <c r="I8" s="1133" t="s">
        <v>50</v>
      </c>
      <c r="J8" s="113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9" t="s">
        <v>15</v>
      </c>
      <c r="H9" s="770"/>
      <c r="I9" s="1134"/>
      <c r="J9" s="1136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8"/>
      <c r="E12" s="870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8">
        <v>0</v>
      </c>
      <c r="E13" s="871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8">
        <v>0</v>
      </c>
      <c r="E14" s="871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8">
        <v>0</v>
      </c>
      <c r="E15" s="871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8">
        <v>0</v>
      </c>
      <c r="E16" s="870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8">
        <v>0</v>
      </c>
      <c r="E17" s="871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8">
        <v>0</v>
      </c>
      <c r="E18" s="871"/>
      <c r="F18" s="242">
        <f t="shared" si="0"/>
        <v>0</v>
      </c>
      <c r="G18" s="879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8">
        <v>0</v>
      </c>
      <c r="E19" s="871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8">
        <v>0</v>
      </c>
      <c r="E20" s="870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8">
        <v>0</v>
      </c>
      <c r="E21" s="870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3" t="s">
        <v>11</v>
      </c>
      <c r="D40" s="1114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I1" workbookViewId="0">
      <pane ySplit="7" topLeftCell="A8" activePane="bottomLeft" state="frozen"/>
      <selection pane="bottomLeft"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086" t="s">
        <v>128</v>
      </c>
      <c r="B1" s="1086"/>
      <c r="C1" s="1086"/>
      <c r="D1" s="1086"/>
      <c r="E1" s="1086"/>
      <c r="F1" s="1086"/>
      <c r="G1" s="1086"/>
      <c r="H1" s="100">
        <v>1</v>
      </c>
      <c r="L1" s="1092" t="s">
        <v>259</v>
      </c>
      <c r="M1" s="1092"/>
      <c r="N1" s="1092"/>
      <c r="O1" s="1092"/>
      <c r="P1" s="1092"/>
      <c r="Q1" s="1092"/>
      <c r="R1" s="1092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/>
      <c r="O4" s="331"/>
      <c r="P4" s="332"/>
      <c r="Q4" s="333"/>
    </row>
    <row r="5" spans="1:21" ht="15" customHeight="1" thickBot="1" x14ac:dyDescent="0.3">
      <c r="A5" s="1141" t="s">
        <v>67</v>
      </c>
      <c r="B5" s="1143" t="s">
        <v>106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  <c r="L5" s="1147" t="s">
        <v>67</v>
      </c>
      <c r="M5" s="1143" t="s">
        <v>106</v>
      </c>
      <c r="N5" s="263">
        <v>60</v>
      </c>
      <c r="O5" s="331">
        <v>44517</v>
      </c>
      <c r="P5" s="332">
        <v>245.97</v>
      </c>
      <c r="Q5" s="333">
        <v>14</v>
      </c>
      <c r="R5" s="322">
        <f>Q44</f>
        <v>0</v>
      </c>
      <c r="S5" s="59">
        <f>P4+P5+P6-R5</f>
        <v>245.97</v>
      </c>
    </row>
    <row r="6" spans="1:21" ht="17.25" thickTop="1" thickBot="1" x14ac:dyDescent="0.3">
      <c r="A6" s="1142"/>
      <c r="B6" s="1144"/>
      <c r="C6" s="263"/>
      <c r="D6" s="331"/>
      <c r="E6" s="334"/>
      <c r="F6" s="335"/>
      <c r="G6" s="256"/>
      <c r="I6" s="1145" t="s">
        <v>3</v>
      </c>
      <c r="J6" s="1139" t="s">
        <v>4</v>
      </c>
      <c r="L6" s="1148"/>
      <c r="M6" s="1144"/>
      <c r="N6" s="263"/>
      <c r="O6" s="331"/>
      <c r="P6" s="334"/>
      <c r="Q6" s="335"/>
      <c r="R6" s="256"/>
      <c r="T6" s="1145" t="s">
        <v>3</v>
      </c>
      <c r="U6" s="113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6"/>
      <c r="J7" s="1140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46"/>
      <c r="U7" s="1140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115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245.97</v>
      </c>
      <c r="U8" s="131">
        <f>Q4+Q5+Q6-N8</f>
        <v>14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116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245.97</v>
      </c>
      <c r="U9" s="284">
        <f>U8-N9</f>
        <v>14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117</v>
      </c>
      <c r="H10" s="265">
        <v>64</v>
      </c>
      <c r="I10" s="283">
        <f t="shared" ref="I10:I42" si="2">I9-F10</f>
        <v>9941.6400000000012</v>
      </c>
      <c r="J10" s="284">
        <f t="shared" ref="J10:J42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2" si="4">T9-Q10</f>
        <v>245.97</v>
      </c>
      <c r="U10" s="284">
        <f t="shared" ref="U10:U42" si="5">U9-N10</f>
        <v>14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119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245.97</v>
      </c>
      <c r="U11" s="284">
        <f t="shared" si="5"/>
        <v>14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120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245.97</v>
      </c>
      <c r="U12" s="284">
        <f t="shared" si="5"/>
        <v>14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121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245.97</v>
      </c>
      <c r="U13" s="284">
        <f t="shared" si="5"/>
        <v>14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118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245.97</v>
      </c>
      <c r="U14" s="284">
        <f t="shared" si="5"/>
        <v>14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122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245.97</v>
      </c>
      <c r="U15" s="284">
        <f t="shared" si="5"/>
        <v>14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123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245.97</v>
      </c>
      <c r="U16" s="284">
        <f t="shared" si="5"/>
        <v>14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6">D17</f>
        <v>97.15</v>
      </c>
      <c r="G17" s="690" t="s">
        <v>124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43" si="7">O17</f>
        <v>0</v>
      </c>
      <c r="R17" s="690"/>
      <c r="S17" s="265"/>
      <c r="T17" s="283">
        <f t="shared" si="4"/>
        <v>245.97</v>
      </c>
      <c r="U17" s="284">
        <f t="shared" si="5"/>
        <v>14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125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245.97</v>
      </c>
      <c r="U18" s="284">
        <f t="shared" si="5"/>
        <v>14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126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245.97</v>
      </c>
      <c r="U19" s="284">
        <f t="shared" si="5"/>
        <v>14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127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245.97</v>
      </c>
      <c r="U20" s="284">
        <f t="shared" si="5"/>
        <v>14</v>
      </c>
    </row>
    <row r="21" spans="1:21" x14ac:dyDescent="0.25">
      <c r="A21" s="2"/>
      <c r="B21" s="84"/>
      <c r="C21" s="15">
        <v>5</v>
      </c>
      <c r="D21" s="841">
        <v>111.29</v>
      </c>
      <c r="E21" s="838">
        <v>44474</v>
      </c>
      <c r="F21" s="728">
        <f t="shared" si="6"/>
        <v>111.29</v>
      </c>
      <c r="G21" s="729" t="s">
        <v>140</v>
      </c>
      <c r="H21" s="913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245.97</v>
      </c>
      <c r="U21" s="131">
        <f t="shared" si="5"/>
        <v>14</v>
      </c>
    </row>
    <row r="22" spans="1:21" x14ac:dyDescent="0.25">
      <c r="A22" s="2"/>
      <c r="B22" s="84"/>
      <c r="C22" s="15">
        <v>5</v>
      </c>
      <c r="D22" s="841">
        <v>111.1</v>
      </c>
      <c r="E22" s="838">
        <v>44477</v>
      </c>
      <c r="F22" s="728">
        <f t="shared" si="6"/>
        <v>111.1</v>
      </c>
      <c r="G22" s="729" t="s">
        <v>142</v>
      </c>
      <c r="H22" s="913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245.97</v>
      </c>
      <c r="U22" s="131">
        <f t="shared" si="5"/>
        <v>14</v>
      </c>
    </row>
    <row r="23" spans="1:21" x14ac:dyDescent="0.25">
      <c r="A23" s="2"/>
      <c r="B23" s="84"/>
      <c r="C23" s="15">
        <v>1</v>
      </c>
      <c r="D23" s="841">
        <v>23.29</v>
      </c>
      <c r="E23" s="838">
        <v>44480</v>
      </c>
      <c r="F23" s="728">
        <f t="shared" si="6"/>
        <v>23.29</v>
      </c>
      <c r="G23" s="729" t="s">
        <v>146</v>
      </c>
      <c r="H23" s="913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245.97</v>
      </c>
      <c r="U23" s="131">
        <f t="shared" si="5"/>
        <v>14</v>
      </c>
    </row>
    <row r="24" spans="1:21" x14ac:dyDescent="0.25">
      <c r="A24" s="2"/>
      <c r="B24" s="84"/>
      <c r="C24" s="15">
        <v>2</v>
      </c>
      <c r="D24" s="841">
        <v>48.57</v>
      </c>
      <c r="E24" s="840">
        <v>44482</v>
      </c>
      <c r="F24" s="728">
        <f t="shared" si="6"/>
        <v>48.57</v>
      </c>
      <c r="G24" s="729" t="s">
        <v>148</v>
      </c>
      <c r="H24" s="913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245.97</v>
      </c>
      <c r="U24" s="131">
        <f t="shared" si="5"/>
        <v>14</v>
      </c>
    </row>
    <row r="25" spans="1:21" x14ac:dyDescent="0.25">
      <c r="A25" s="2"/>
      <c r="B25" s="84"/>
      <c r="C25" s="15">
        <v>2</v>
      </c>
      <c r="D25" s="841">
        <v>48.01</v>
      </c>
      <c r="E25" s="840">
        <v>44482</v>
      </c>
      <c r="F25" s="728">
        <f t="shared" si="6"/>
        <v>48.01</v>
      </c>
      <c r="G25" s="729" t="s">
        <v>149</v>
      </c>
      <c r="H25" s="913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245.97</v>
      </c>
      <c r="U25" s="131">
        <f t="shared" si="5"/>
        <v>14</v>
      </c>
    </row>
    <row r="26" spans="1:21" x14ac:dyDescent="0.25">
      <c r="A26" s="2"/>
      <c r="B26" s="84"/>
      <c r="C26" s="15">
        <v>1</v>
      </c>
      <c r="D26" s="841">
        <v>22.83</v>
      </c>
      <c r="E26" s="840">
        <v>44483</v>
      </c>
      <c r="F26" s="728">
        <f t="shared" si="6"/>
        <v>22.83</v>
      </c>
      <c r="G26" s="729" t="s">
        <v>151</v>
      </c>
      <c r="H26" s="913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245.97</v>
      </c>
      <c r="U26" s="131">
        <f t="shared" si="5"/>
        <v>14</v>
      </c>
    </row>
    <row r="27" spans="1:21" x14ac:dyDescent="0.25">
      <c r="A27" s="198"/>
      <c r="B27" s="84"/>
      <c r="C27" s="15">
        <v>4</v>
      </c>
      <c r="D27" s="841">
        <v>106.01</v>
      </c>
      <c r="E27" s="840">
        <v>44485</v>
      </c>
      <c r="F27" s="728">
        <f t="shared" si="6"/>
        <v>106.01</v>
      </c>
      <c r="G27" s="729" t="s">
        <v>155</v>
      </c>
      <c r="H27" s="913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245.97</v>
      </c>
      <c r="U27" s="131">
        <f t="shared" si="5"/>
        <v>14</v>
      </c>
    </row>
    <row r="28" spans="1:21" x14ac:dyDescent="0.25">
      <c r="A28" s="198"/>
      <c r="B28" s="84"/>
      <c r="C28" s="15">
        <v>1</v>
      </c>
      <c r="D28" s="841">
        <v>23.66</v>
      </c>
      <c r="E28" s="838">
        <v>44490</v>
      </c>
      <c r="F28" s="728">
        <f t="shared" si="6"/>
        <v>23.66</v>
      </c>
      <c r="G28" s="710" t="s">
        <v>152</v>
      </c>
      <c r="H28" s="914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245.97</v>
      </c>
      <c r="U28" s="284">
        <f t="shared" si="5"/>
        <v>14</v>
      </c>
    </row>
    <row r="29" spans="1:21" x14ac:dyDescent="0.25">
      <c r="A29" s="198"/>
      <c r="B29" s="84"/>
      <c r="C29" s="15">
        <v>4</v>
      </c>
      <c r="D29" s="841">
        <v>97.92</v>
      </c>
      <c r="E29" s="838">
        <v>44491</v>
      </c>
      <c r="F29" s="728">
        <f t="shared" si="6"/>
        <v>97.92</v>
      </c>
      <c r="G29" s="710" t="s">
        <v>169</v>
      </c>
      <c r="H29" s="914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245.97</v>
      </c>
      <c r="U29" s="284">
        <f t="shared" si="5"/>
        <v>14</v>
      </c>
    </row>
    <row r="30" spans="1:21" x14ac:dyDescent="0.25">
      <c r="A30" s="198"/>
      <c r="B30" s="84"/>
      <c r="C30" s="15">
        <v>1</v>
      </c>
      <c r="D30" s="841">
        <v>24.87</v>
      </c>
      <c r="E30" s="838">
        <v>44495</v>
      </c>
      <c r="F30" s="728">
        <f t="shared" si="6"/>
        <v>24.87</v>
      </c>
      <c r="G30" s="710" t="s">
        <v>174</v>
      </c>
      <c r="H30" s="914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245.97</v>
      </c>
      <c r="U30" s="284">
        <f t="shared" si="5"/>
        <v>14</v>
      </c>
    </row>
    <row r="31" spans="1:21" x14ac:dyDescent="0.25">
      <c r="A31" s="198"/>
      <c r="B31" s="84"/>
      <c r="C31" s="15">
        <v>5</v>
      </c>
      <c r="D31" s="841">
        <v>118.77</v>
      </c>
      <c r="E31" s="838">
        <v>44496</v>
      </c>
      <c r="F31" s="728">
        <f t="shared" si="6"/>
        <v>118.77</v>
      </c>
      <c r="G31" s="710" t="s">
        <v>178</v>
      </c>
      <c r="H31" s="914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245.97</v>
      </c>
      <c r="U31" s="284">
        <f t="shared" si="5"/>
        <v>14</v>
      </c>
    </row>
    <row r="32" spans="1:21" x14ac:dyDescent="0.25">
      <c r="A32" s="2"/>
      <c r="B32" s="84"/>
      <c r="C32" s="15">
        <v>4</v>
      </c>
      <c r="D32" s="841">
        <v>99.52</v>
      </c>
      <c r="E32" s="838">
        <v>44501</v>
      </c>
      <c r="F32" s="728">
        <f t="shared" si="6"/>
        <v>99.52</v>
      </c>
      <c r="G32" s="710" t="s">
        <v>193</v>
      </c>
      <c r="H32" s="914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245.97</v>
      </c>
      <c r="U32" s="284">
        <f t="shared" si="5"/>
        <v>14</v>
      </c>
    </row>
    <row r="33" spans="1:21" x14ac:dyDescent="0.25">
      <c r="A33" s="2"/>
      <c r="B33" s="84"/>
      <c r="C33" s="15">
        <v>4</v>
      </c>
      <c r="D33" s="841">
        <v>106.22</v>
      </c>
      <c r="E33" s="838">
        <v>44501</v>
      </c>
      <c r="F33" s="728">
        <f t="shared" si="6"/>
        <v>106.22</v>
      </c>
      <c r="G33" s="729" t="s">
        <v>195</v>
      </c>
      <c r="H33" s="913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245.97</v>
      </c>
      <c r="U33" s="131">
        <f t="shared" si="5"/>
        <v>14</v>
      </c>
    </row>
    <row r="34" spans="1:21" x14ac:dyDescent="0.25">
      <c r="A34" s="2"/>
      <c r="B34" s="84"/>
      <c r="C34" s="15">
        <v>2</v>
      </c>
      <c r="D34" s="841">
        <v>51.43</v>
      </c>
      <c r="E34" s="838">
        <v>44501</v>
      </c>
      <c r="F34" s="728">
        <f t="shared" si="6"/>
        <v>51.43</v>
      </c>
      <c r="G34" s="729" t="s">
        <v>195</v>
      </c>
      <c r="H34" s="913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245.97</v>
      </c>
      <c r="U34" s="131">
        <f t="shared" si="5"/>
        <v>14</v>
      </c>
    </row>
    <row r="35" spans="1:21" x14ac:dyDescent="0.25">
      <c r="A35" s="2"/>
      <c r="B35" s="84"/>
      <c r="C35" s="15">
        <v>2</v>
      </c>
      <c r="D35" s="841">
        <v>39.68</v>
      </c>
      <c r="E35" s="839">
        <v>44501</v>
      </c>
      <c r="F35" s="728">
        <f t="shared" si="6"/>
        <v>39.68</v>
      </c>
      <c r="G35" s="729" t="s">
        <v>196</v>
      </c>
      <c r="H35" s="913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245.97</v>
      </c>
      <c r="U35" s="131">
        <f t="shared" si="5"/>
        <v>14</v>
      </c>
    </row>
    <row r="36" spans="1:21" x14ac:dyDescent="0.25">
      <c r="A36" s="2"/>
      <c r="B36" s="84"/>
      <c r="C36" s="15">
        <v>3</v>
      </c>
      <c r="D36" s="841">
        <v>62.83</v>
      </c>
      <c r="E36" s="839">
        <v>44503</v>
      </c>
      <c r="F36" s="728">
        <f t="shared" si="6"/>
        <v>62.83</v>
      </c>
      <c r="G36" s="729" t="s">
        <v>200</v>
      </c>
      <c r="H36" s="913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245.97</v>
      </c>
      <c r="U36" s="131">
        <f t="shared" si="5"/>
        <v>14</v>
      </c>
    </row>
    <row r="37" spans="1:21" x14ac:dyDescent="0.25">
      <c r="A37" s="2"/>
      <c r="B37" s="84"/>
      <c r="C37" s="15">
        <v>5</v>
      </c>
      <c r="D37" s="841">
        <v>122.57</v>
      </c>
      <c r="E37" s="839">
        <v>44505</v>
      </c>
      <c r="F37" s="728">
        <f t="shared" si="6"/>
        <v>122.57</v>
      </c>
      <c r="G37" s="729" t="s">
        <v>204</v>
      </c>
      <c r="H37" s="913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245.97</v>
      </c>
      <c r="U37" s="131">
        <f t="shared" si="5"/>
        <v>14</v>
      </c>
    </row>
    <row r="38" spans="1:21" x14ac:dyDescent="0.25">
      <c r="A38" s="2"/>
      <c r="B38" s="84"/>
      <c r="C38" s="15">
        <v>21</v>
      </c>
      <c r="D38" s="841">
        <v>487.32</v>
      </c>
      <c r="E38" s="839">
        <v>44506</v>
      </c>
      <c r="F38" s="728">
        <f t="shared" si="6"/>
        <v>487.32</v>
      </c>
      <c r="G38" s="729" t="s">
        <v>208</v>
      </c>
      <c r="H38" s="913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245.97</v>
      </c>
      <c r="U38" s="131">
        <f t="shared" si="5"/>
        <v>14</v>
      </c>
    </row>
    <row r="39" spans="1:21" x14ac:dyDescent="0.25">
      <c r="A39" s="2"/>
      <c r="B39" s="84"/>
      <c r="C39" s="15"/>
      <c r="D39" s="990">
        <f t="shared" ref="D39:D42" si="8">C39*B39</f>
        <v>0</v>
      </c>
      <c r="E39" s="349"/>
      <c r="F39" s="242">
        <f t="shared" si="6"/>
        <v>0</v>
      </c>
      <c r="G39" s="183"/>
      <c r="H39" s="991"/>
      <c r="I39" s="237">
        <f t="shared" si="2"/>
        <v>7484.1699999999983</v>
      </c>
      <c r="J39" s="131">
        <f t="shared" si="3"/>
        <v>317</v>
      </c>
      <c r="L39" s="2"/>
      <c r="M39" s="84"/>
      <c r="N39" s="15"/>
      <c r="O39" s="197">
        <f t="shared" ref="O39:O42" si="9">N39*M39</f>
        <v>0</v>
      </c>
      <c r="P39" s="347"/>
      <c r="Q39" s="70">
        <f t="shared" si="7"/>
        <v>0</v>
      </c>
      <c r="R39" s="71"/>
      <c r="S39" s="132"/>
      <c r="T39" s="237">
        <f t="shared" si="4"/>
        <v>245.97</v>
      </c>
      <c r="U39" s="131">
        <f t="shared" si="5"/>
        <v>14</v>
      </c>
    </row>
    <row r="40" spans="1:21" x14ac:dyDescent="0.25">
      <c r="A40" s="2"/>
      <c r="B40" s="84"/>
      <c r="C40" s="15"/>
      <c r="D40" s="990">
        <f t="shared" si="8"/>
        <v>0</v>
      </c>
      <c r="E40" s="349"/>
      <c r="F40" s="242">
        <f t="shared" si="6"/>
        <v>0</v>
      </c>
      <c r="G40" s="183"/>
      <c r="H40" s="121"/>
      <c r="I40" s="237">
        <f t="shared" si="2"/>
        <v>7484.1699999999983</v>
      </c>
      <c r="J40" s="131">
        <f t="shared" si="3"/>
        <v>317</v>
      </c>
      <c r="L40" s="2"/>
      <c r="M40" s="84"/>
      <c r="N40" s="15"/>
      <c r="O40" s="197">
        <f t="shared" si="9"/>
        <v>0</v>
      </c>
      <c r="P40" s="347"/>
      <c r="Q40" s="70">
        <f t="shared" si="7"/>
        <v>0</v>
      </c>
      <c r="R40" s="71"/>
      <c r="S40" s="72"/>
      <c r="T40" s="237">
        <f t="shared" si="4"/>
        <v>245.97</v>
      </c>
      <c r="U40" s="131">
        <f t="shared" si="5"/>
        <v>14</v>
      </c>
    </row>
    <row r="41" spans="1:21" x14ac:dyDescent="0.25">
      <c r="A41" s="2"/>
      <c r="B41" s="84"/>
      <c r="C41" s="15"/>
      <c r="D41" s="990">
        <f t="shared" si="8"/>
        <v>0</v>
      </c>
      <c r="E41" s="349"/>
      <c r="F41" s="242">
        <f t="shared" si="6"/>
        <v>0</v>
      </c>
      <c r="G41" s="183"/>
      <c r="H41" s="121"/>
      <c r="I41" s="237">
        <f t="shared" si="2"/>
        <v>7484.1699999999983</v>
      </c>
      <c r="J41" s="131">
        <f t="shared" si="3"/>
        <v>317</v>
      </c>
      <c r="L41" s="2"/>
      <c r="M41" s="84"/>
      <c r="N41" s="15"/>
      <c r="O41" s="197">
        <f t="shared" si="9"/>
        <v>0</v>
      </c>
      <c r="P41" s="347"/>
      <c r="Q41" s="70">
        <f t="shared" si="7"/>
        <v>0</v>
      </c>
      <c r="R41" s="71"/>
      <c r="S41" s="72"/>
      <c r="T41" s="237">
        <f t="shared" si="4"/>
        <v>245.97</v>
      </c>
      <c r="U41" s="131">
        <f t="shared" si="5"/>
        <v>14</v>
      </c>
    </row>
    <row r="42" spans="1:21" x14ac:dyDescent="0.25">
      <c r="A42" s="2"/>
      <c r="B42" s="84"/>
      <c r="C42" s="15"/>
      <c r="D42" s="990">
        <f t="shared" si="8"/>
        <v>0</v>
      </c>
      <c r="E42" s="349"/>
      <c r="F42" s="242">
        <f t="shared" si="6"/>
        <v>0</v>
      </c>
      <c r="G42" s="183"/>
      <c r="H42" s="121"/>
      <c r="I42" s="237">
        <f t="shared" si="2"/>
        <v>7484.1699999999983</v>
      </c>
      <c r="J42" s="131">
        <f t="shared" si="3"/>
        <v>317</v>
      </c>
      <c r="L42" s="2"/>
      <c r="M42" s="84"/>
      <c r="N42" s="15"/>
      <c r="O42" s="197">
        <f t="shared" si="9"/>
        <v>0</v>
      </c>
      <c r="P42" s="347"/>
      <c r="Q42" s="70">
        <f t="shared" si="7"/>
        <v>0</v>
      </c>
      <c r="R42" s="71"/>
      <c r="S42" s="72"/>
      <c r="T42" s="237">
        <f t="shared" si="4"/>
        <v>245.97</v>
      </c>
      <c r="U42" s="131">
        <f t="shared" si="5"/>
        <v>14</v>
      </c>
    </row>
    <row r="43" spans="1:21" ht="15.75" thickBot="1" x14ac:dyDescent="0.3">
      <c r="A43" s="4"/>
      <c r="B43" s="84"/>
      <c r="C43" s="37"/>
      <c r="D43" s="992">
        <f>C43*B33</f>
        <v>0</v>
      </c>
      <c r="E43" s="993"/>
      <c r="F43" s="994">
        <f t="shared" si="6"/>
        <v>0</v>
      </c>
      <c r="G43" s="995"/>
      <c r="H43" s="121"/>
      <c r="J43" s="74"/>
      <c r="L43" s="4"/>
      <c r="M43" s="84"/>
      <c r="N43" s="37"/>
      <c r="O43" s="209">
        <f>N43*M33</f>
        <v>0</v>
      </c>
      <c r="P43" s="168"/>
      <c r="Q43" s="161">
        <f t="shared" si="7"/>
        <v>0</v>
      </c>
      <c r="R43" s="145"/>
      <c r="S43" s="72"/>
      <c r="U43" s="74"/>
    </row>
    <row r="44" spans="1:21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  <c r="N44" s="91">
        <f>SUM(N8:N43)</f>
        <v>0</v>
      </c>
      <c r="O44" s="48">
        <f>SUM(O8:O43)</f>
        <v>0</v>
      </c>
      <c r="P44" s="38"/>
      <c r="Q44" s="5">
        <f>SUM(Q8:Q43)</f>
        <v>0</v>
      </c>
      <c r="U44" s="74"/>
    </row>
    <row r="45" spans="1:21" ht="15.75" thickBot="1" x14ac:dyDescent="0.3">
      <c r="A45" s="51"/>
      <c r="D45" s="115" t="s">
        <v>4</v>
      </c>
      <c r="E45" s="69">
        <f>F4+F5+F6-+C44</f>
        <v>317</v>
      </c>
      <c r="J45" s="74"/>
      <c r="L45" s="51"/>
      <c r="O45" s="115" t="s">
        <v>4</v>
      </c>
      <c r="P45" s="69">
        <f>Q4+Q5+Q6-+N44</f>
        <v>14</v>
      </c>
      <c r="U45" s="74"/>
    </row>
    <row r="46" spans="1:21" ht="15.75" thickBot="1" x14ac:dyDescent="0.3">
      <c r="A46" s="123"/>
      <c r="L46" s="123"/>
    </row>
    <row r="47" spans="1:21" ht="16.5" thickTop="1" thickBot="1" x14ac:dyDescent="0.3">
      <c r="A47" s="47"/>
      <c r="C47" s="1113" t="s">
        <v>11</v>
      </c>
      <c r="D47" s="1114"/>
      <c r="E47" s="152">
        <f>E5+E4+E6+-F44</f>
        <v>7484.17</v>
      </c>
      <c r="L47" s="47"/>
      <c r="N47" s="1113" t="s">
        <v>11</v>
      </c>
      <c r="O47" s="1114"/>
      <c r="P47" s="152">
        <f>P5+P4+P6+-Q44</f>
        <v>245.97</v>
      </c>
    </row>
  </sheetData>
  <sortState ref="C4:F5">
    <sortCondition ref="D4:D5"/>
  </sortState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2" t="s">
        <v>259</v>
      </c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09" t="s">
        <v>67</v>
      </c>
      <c r="B5" s="1143" t="s">
        <v>274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10"/>
      <c r="B6" s="1144"/>
      <c r="C6" s="263"/>
      <c r="D6" s="331"/>
      <c r="E6" s="334"/>
      <c r="F6" s="335"/>
      <c r="G6" s="256"/>
      <c r="I6" s="1145" t="s">
        <v>3</v>
      </c>
      <c r="J6" s="11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6"/>
      <c r="J7" s="1140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1281.28</v>
      </c>
      <c r="J8" s="284">
        <f>F4+F5+F6-C8</f>
        <v>47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1281.28</v>
      </c>
      <c r="J9" s="284">
        <f>J8-C9</f>
        <v>47</v>
      </c>
      <c r="K9" s="256"/>
    </row>
    <row r="10" spans="1:11" x14ac:dyDescent="0.25">
      <c r="A10" s="206"/>
      <c r="B10" s="84"/>
      <c r="C10" s="15"/>
      <c r="D10" s="197">
        <v>0</v>
      </c>
      <c r="E10" s="912"/>
      <c r="F10" s="280">
        <f t="shared" si="0"/>
        <v>0</v>
      </c>
      <c r="G10" s="281"/>
      <c r="H10" s="265"/>
      <c r="I10" s="283">
        <f t="shared" ref="I10:I28" si="1">I9-F10</f>
        <v>1281.28</v>
      </c>
      <c r="J10" s="284">
        <f t="shared" ref="J10:J28" si="2">J9-C10</f>
        <v>47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2"/>
      <c r="F11" s="280">
        <f t="shared" si="0"/>
        <v>0</v>
      </c>
      <c r="G11" s="281"/>
      <c r="H11" s="265"/>
      <c r="I11" s="283">
        <f t="shared" si="1"/>
        <v>1281.28</v>
      </c>
      <c r="J11" s="284">
        <f t="shared" si="2"/>
        <v>47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2"/>
      <c r="F12" s="280">
        <f t="shared" si="0"/>
        <v>0</v>
      </c>
      <c r="G12" s="281"/>
      <c r="H12" s="265"/>
      <c r="I12" s="283">
        <f t="shared" si="1"/>
        <v>1281.28</v>
      </c>
      <c r="J12" s="284">
        <f t="shared" si="2"/>
        <v>47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1281.28</v>
      </c>
      <c r="J13" s="284">
        <f t="shared" si="2"/>
        <v>47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1281.28</v>
      </c>
      <c r="J14" s="284">
        <f t="shared" si="2"/>
        <v>47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1281.28</v>
      </c>
      <c r="J15" s="284">
        <f t="shared" si="2"/>
        <v>47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1281.28</v>
      </c>
      <c r="J16" s="284">
        <f t="shared" si="2"/>
        <v>47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1281.28</v>
      </c>
      <c r="J17" s="284">
        <f t="shared" si="2"/>
        <v>47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1281.28</v>
      </c>
      <c r="J18" s="131">
        <f t="shared" si="2"/>
        <v>47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1281.28</v>
      </c>
      <c r="J19" s="131">
        <f t="shared" si="2"/>
        <v>47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1281.28</v>
      </c>
      <c r="J20" s="131">
        <f t="shared" si="2"/>
        <v>47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1281.28</v>
      </c>
      <c r="J21" s="131">
        <f t="shared" si="2"/>
        <v>47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1281.28</v>
      </c>
      <c r="J22" s="131">
        <f t="shared" si="2"/>
        <v>47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1281.28</v>
      </c>
      <c r="J23" s="131">
        <f t="shared" si="2"/>
        <v>47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1281.28</v>
      </c>
      <c r="J24" s="131">
        <f t="shared" si="2"/>
        <v>47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1281.28</v>
      </c>
      <c r="J25" s="131">
        <f t="shared" si="2"/>
        <v>47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1281.28</v>
      </c>
      <c r="J26" s="131">
        <f t="shared" si="2"/>
        <v>47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1281.28</v>
      </c>
      <c r="J27" s="131">
        <f t="shared" si="2"/>
        <v>47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1281.28</v>
      </c>
      <c r="J28" s="131">
        <f t="shared" si="2"/>
        <v>47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47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3" t="s">
        <v>11</v>
      </c>
      <c r="D33" s="1114"/>
      <c r="E33" s="152">
        <f>E5+E4+E6+-F30</f>
        <v>1281.28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86" t="s">
        <v>226</v>
      </c>
      <c r="B1" s="1086"/>
      <c r="C1" s="1086"/>
      <c r="D1" s="1086"/>
      <c r="E1" s="1086"/>
      <c r="F1" s="1086"/>
      <c r="G1" s="108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49" t="s">
        <v>67</v>
      </c>
      <c r="B5" s="1138" t="s">
        <v>108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49"/>
      <c r="B6" s="1138"/>
      <c r="C6" s="499"/>
      <c r="D6" s="264"/>
      <c r="E6" s="567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68"/>
      <c r="C7" s="499"/>
      <c r="D7" s="264"/>
      <c r="E7" s="567"/>
      <c r="F7" s="150"/>
      <c r="G7" s="256"/>
      <c r="I7" s="1152" t="s">
        <v>3</v>
      </c>
      <c r="J7" s="115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3"/>
      <c r="J8" s="1151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157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113" t="s">
        <v>11</v>
      </c>
      <c r="D48" s="1114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2" t="s">
        <v>259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4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155"/>
      <c r="C5" s="132">
        <v>70</v>
      </c>
      <c r="D5" s="141">
        <v>44517</v>
      </c>
      <c r="E5" s="76">
        <v>504</v>
      </c>
      <c r="F5" s="74">
        <v>21</v>
      </c>
      <c r="G5" s="48">
        <f>F33</f>
        <v>0</v>
      </c>
      <c r="H5" s="144">
        <f>E5-G5+E4+E6+E7</f>
        <v>504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21</v>
      </c>
      <c r="C9" s="15"/>
      <c r="D9" s="730"/>
      <c r="E9" s="733"/>
      <c r="F9" s="296">
        <f>D9</f>
        <v>0</v>
      </c>
      <c r="G9" s="339"/>
      <c r="H9" s="282"/>
      <c r="I9" s="286">
        <f>E6+E5+E4-F9+E7</f>
        <v>504</v>
      </c>
    </row>
    <row r="10" spans="1:10" x14ac:dyDescent="0.25">
      <c r="A10" s="76"/>
      <c r="B10" s="512">
        <f>B9-C10</f>
        <v>21</v>
      </c>
      <c r="C10" s="467"/>
      <c r="D10" s="743"/>
      <c r="E10" s="734"/>
      <c r="F10" s="468">
        <f t="shared" ref="F10:F29" si="0">D10</f>
        <v>0</v>
      </c>
      <c r="G10" s="501"/>
      <c r="H10" s="666"/>
      <c r="I10" s="286">
        <f>I9-F10</f>
        <v>504</v>
      </c>
      <c r="J10" s="256"/>
    </row>
    <row r="11" spans="1:10" x14ac:dyDescent="0.25">
      <c r="A11" s="76"/>
      <c r="B11" s="512">
        <f t="shared" ref="B11:B29" si="1">B10-C11</f>
        <v>21</v>
      </c>
      <c r="C11" s="467"/>
      <c r="D11" s="743"/>
      <c r="E11" s="771"/>
      <c r="F11" s="468">
        <f t="shared" si="0"/>
        <v>0</v>
      </c>
      <c r="G11" s="501"/>
      <c r="H11" s="666"/>
      <c r="I11" s="286">
        <f t="shared" ref="I11:I29" si="2">I10-F11</f>
        <v>504</v>
      </c>
      <c r="J11" s="256"/>
    </row>
    <row r="12" spans="1:10" x14ac:dyDescent="0.25">
      <c r="A12" s="56"/>
      <c r="B12" s="512">
        <f t="shared" si="1"/>
        <v>21</v>
      </c>
      <c r="C12" s="467"/>
      <c r="D12" s="743"/>
      <c r="E12" s="771"/>
      <c r="F12" s="468">
        <f t="shared" si="0"/>
        <v>0</v>
      </c>
      <c r="G12" s="501"/>
      <c r="H12" s="666"/>
      <c r="I12" s="286">
        <f t="shared" si="2"/>
        <v>504</v>
      </c>
      <c r="J12" s="256"/>
    </row>
    <row r="13" spans="1:10" x14ac:dyDescent="0.25">
      <c r="A13" s="76"/>
      <c r="B13" s="512">
        <f t="shared" si="1"/>
        <v>21</v>
      </c>
      <c r="C13" s="467"/>
      <c r="D13" s="743"/>
      <c r="E13" s="771"/>
      <c r="F13" s="468">
        <f t="shared" si="0"/>
        <v>0</v>
      </c>
      <c r="G13" s="501"/>
      <c r="H13" s="666"/>
      <c r="I13" s="286">
        <f t="shared" si="2"/>
        <v>504</v>
      </c>
      <c r="J13" s="256"/>
    </row>
    <row r="14" spans="1:10" x14ac:dyDescent="0.25">
      <c r="A14" s="76"/>
      <c r="B14" s="512">
        <f t="shared" si="1"/>
        <v>21</v>
      </c>
      <c r="C14" s="467"/>
      <c r="D14" s="743"/>
      <c r="E14" s="734"/>
      <c r="F14" s="468">
        <f t="shared" si="0"/>
        <v>0</v>
      </c>
      <c r="G14" s="501"/>
      <c r="H14" s="666"/>
      <c r="I14" s="286">
        <f t="shared" si="2"/>
        <v>504</v>
      </c>
      <c r="J14" s="256"/>
    </row>
    <row r="15" spans="1:10" x14ac:dyDescent="0.25">
      <c r="B15" s="512">
        <f t="shared" si="1"/>
        <v>21</v>
      </c>
      <c r="C15" s="467"/>
      <c r="D15" s="743"/>
      <c r="E15" s="734"/>
      <c r="F15" s="468">
        <f t="shared" si="0"/>
        <v>0</v>
      </c>
      <c r="G15" s="501"/>
      <c r="H15" s="666"/>
      <c r="I15" s="286">
        <f t="shared" si="2"/>
        <v>504</v>
      </c>
      <c r="J15" s="256"/>
    </row>
    <row r="16" spans="1:10" x14ac:dyDescent="0.25">
      <c r="B16" s="512">
        <f t="shared" si="1"/>
        <v>21</v>
      </c>
      <c r="C16" s="467"/>
      <c r="D16" s="743"/>
      <c r="E16" s="734"/>
      <c r="F16" s="468">
        <f t="shared" si="0"/>
        <v>0</v>
      </c>
      <c r="G16" s="501"/>
      <c r="H16" s="666"/>
      <c r="I16" s="286">
        <f t="shared" si="2"/>
        <v>504</v>
      </c>
      <c r="J16" s="256"/>
    </row>
    <row r="17" spans="2:10" x14ac:dyDescent="0.25">
      <c r="B17" s="512">
        <f t="shared" si="1"/>
        <v>21</v>
      </c>
      <c r="C17" s="467"/>
      <c r="D17" s="743"/>
      <c r="E17" s="735"/>
      <c r="F17" s="468">
        <f t="shared" si="0"/>
        <v>0</v>
      </c>
      <c r="G17" s="501"/>
      <c r="H17" s="666"/>
      <c r="I17" s="286">
        <f t="shared" si="2"/>
        <v>504</v>
      </c>
      <c r="J17" s="256"/>
    </row>
    <row r="18" spans="2:10" x14ac:dyDescent="0.25">
      <c r="B18" s="512">
        <f t="shared" si="1"/>
        <v>21</v>
      </c>
      <c r="C18" s="467"/>
      <c r="D18" s="743"/>
      <c r="E18" s="735"/>
      <c r="F18" s="468">
        <f t="shared" si="0"/>
        <v>0</v>
      </c>
      <c r="G18" s="501"/>
      <c r="H18" s="666"/>
      <c r="I18" s="286">
        <f t="shared" si="2"/>
        <v>504</v>
      </c>
      <c r="J18" s="256"/>
    </row>
    <row r="19" spans="2:10" x14ac:dyDescent="0.25">
      <c r="B19" s="512">
        <f t="shared" si="1"/>
        <v>21</v>
      </c>
      <c r="C19" s="467"/>
      <c r="D19" s="743"/>
      <c r="E19" s="735"/>
      <c r="F19" s="468">
        <f t="shared" si="0"/>
        <v>0</v>
      </c>
      <c r="G19" s="469"/>
      <c r="H19" s="645"/>
      <c r="I19" s="286">
        <f t="shared" si="2"/>
        <v>504</v>
      </c>
    </row>
    <row r="20" spans="2:10" x14ac:dyDescent="0.25">
      <c r="B20" s="512">
        <f t="shared" si="1"/>
        <v>21</v>
      </c>
      <c r="C20" s="467"/>
      <c r="D20" s="743"/>
      <c r="E20" s="735"/>
      <c r="F20" s="468">
        <f t="shared" si="0"/>
        <v>0</v>
      </c>
      <c r="G20" s="469"/>
      <c r="H20" s="645"/>
      <c r="I20" s="286">
        <f t="shared" si="2"/>
        <v>504</v>
      </c>
    </row>
    <row r="21" spans="2:10" x14ac:dyDescent="0.25">
      <c r="B21" s="512">
        <f t="shared" si="1"/>
        <v>21</v>
      </c>
      <c r="C21" s="467"/>
      <c r="D21" s="743"/>
      <c r="E21" s="735"/>
      <c r="F21" s="468">
        <f t="shared" si="0"/>
        <v>0</v>
      </c>
      <c r="G21" s="469"/>
      <c r="H21" s="645"/>
      <c r="I21" s="286">
        <f t="shared" si="2"/>
        <v>504</v>
      </c>
    </row>
    <row r="22" spans="2:10" x14ac:dyDescent="0.25">
      <c r="B22" s="512">
        <f t="shared" si="1"/>
        <v>21</v>
      </c>
      <c r="C22" s="467"/>
      <c r="D22" s="743"/>
      <c r="E22" s="735"/>
      <c r="F22" s="468">
        <f t="shared" si="0"/>
        <v>0</v>
      </c>
      <c r="G22" s="469"/>
      <c r="H22" s="645"/>
      <c r="I22" s="286">
        <f t="shared" si="2"/>
        <v>504</v>
      </c>
    </row>
    <row r="23" spans="2:10" x14ac:dyDescent="0.25">
      <c r="B23" s="512">
        <f t="shared" si="1"/>
        <v>21</v>
      </c>
      <c r="C23" s="467"/>
      <c r="D23" s="743"/>
      <c r="E23" s="735"/>
      <c r="F23" s="468">
        <f t="shared" si="0"/>
        <v>0</v>
      </c>
      <c r="G23" s="469"/>
      <c r="H23" s="645"/>
      <c r="I23" s="286">
        <f t="shared" si="2"/>
        <v>504</v>
      </c>
    </row>
    <row r="24" spans="2:10" x14ac:dyDescent="0.25">
      <c r="B24" s="512">
        <f t="shared" si="1"/>
        <v>21</v>
      </c>
      <c r="C24" s="467"/>
      <c r="D24" s="731"/>
      <c r="E24" s="735"/>
      <c r="F24" s="468">
        <f t="shared" si="0"/>
        <v>0</v>
      </c>
      <c r="G24" s="469"/>
      <c r="H24" s="645"/>
      <c r="I24" s="286">
        <f t="shared" si="2"/>
        <v>504</v>
      </c>
    </row>
    <row r="25" spans="2:10" x14ac:dyDescent="0.25">
      <c r="B25" s="512">
        <f t="shared" si="1"/>
        <v>21</v>
      </c>
      <c r="C25" s="467"/>
      <c r="D25" s="731"/>
      <c r="E25" s="735"/>
      <c r="F25" s="468">
        <f t="shared" si="0"/>
        <v>0</v>
      </c>
      <c r="G25" s="469"/>
      <c r="H25" s="645"/>
      <c r="I25" s="286">
        <f t="shared" si="2"/>
        <v>504</v>
      </c>
    </row>
    <row r="26" spans="2:10" x14ac:dyDescent="0.25">
      <c r="B26" s="512">
        <f t="shared" si="1"/>
        <v>21</v>
      </c>
      <c r="C26" s="467"/>
      <c r="D26" s="731"/>
      <c r="E26" s="735"/>
      <c r="F26" s="468">
        <f t="shared" si="0"/>
        <v>0</v>
      </c>
      <c r="G26" s="469"/>
      <c r="H26" s="645"/>
      <c r="I26" s="286">
        <f t="shared" si="2"/>
        <v>504</v>
      </c>
    </row>
    <row r="27" spans="2:10" x14ac:dyDescent="0.25">
      <c r="B27" s="512">
        <f t="shared" si="1"/>
        <v>21</v>
      </c>
      <c r="C27" s="467"/>
      <c r="D27" s="731"/>
      <c r="E27" s="735"/>
      <c r="F27" s="468">
        <f t="shared" si="0"/>
        <v>0</v>
      </c>
      <c r="G27" s="469"/>
      <c r="H27" s="645"/>
      <c r="I27" s="286">
        <f t="shared" si="2"/>
        <v>504</v>
      </c>
    </row>
    <row r="28" spans="2:10" x14ac:dyDescent="0.25">
      <c r="B28" s="512">
        <f t="shared" si="1"/>
        <v>21</v>
      </c>
      <c r="C28" s="467"/>
      <c r="D28" s="731"/>
      <c r="E28" s="735"/>
      <c r="F28" s="468">
        <f t="shared" si="0"/>
        <v>0</v>
      </c>
      <c r="G28" s="469"/>
      <c r="H28" s="645"/>
      <c r="I28" s="286">
        <f t="shared" si="2"/>
        <v>504</v>
      </c>
    </row>
    <row r="29" spans="2:10" x14ac:dyDescent="0.25">
      <c r="B29" s="512">
        <f t="shared" si="1"/>
        <v>21</v>
      </c>
      <c r="C29" s="467"/>
      <c r="D29" s="731"/>
      <c r="E29" s="735"/>
      <c r="F29" s="468">
        <f t="shared" si="0"/>
        <v>0</v>
      </c>
      <c r="G29" s="469"/>
      <c r="H29" s="504"/>
      <c r="I29" s="286">
        <f t="shared" si="2"/>
        <v>504</v>
      </c>
    </row>
    <row r="30" spans="2:10" x14ac:dyDescent="0.25">
      <c r="B30" s="513"/>
      <c r="C30" s="467"/>
      <c r="D30" s="731"/>
      <c r="E30" s="736"/>
      <c r="F30" s="500"/>
      <c r="G30" s="506"/>
      <c r="H30" s="504"/>
    </row>
    <row r="31" spans="2:10" x14ac:dyDescent="0.25">
      <c r="B31" s="513"/>
      <c r="C31" s="467"/>
      <c r="D31" s="731"/>
      <c r="E31" s="737"/>
      <c r="F31" s="500"/>
      <c r="G31" s="507"/>
      <c r="H31" s="507"/>
    </row>
    <row r="32" spans="2:10" ht="15.75" thickBot="1" x14ac:dyDescent="0.3">
      <c r="B32" s="75"/>
      <c r="C32" s="470"/>
      <c r="D32" s="732"/>
      <c r="E32" s="738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504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21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107</v>
      </c>
      <c r="C4" s="104"/>
      <c r="D4" s="141"/>
      <c r="E4" s="87"/>
      <c r="F4" s="74"/>
      <c r="G4" s="459"/>
    </row>
    <row r="5" spans="1:9" x14ac:dyDescent="0.25">
      <c r="A5" s="76" t="s">
        <v>67</v>
      </c>
      <c r="B5" s="115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0</v>
      </c>
    </row>
    <row r="9" spans="1:9" ht="15.75" x14ac:dyDescent="0.25">
      <c r="A9" s="76"/>
      <c r="B9" s="2"/>
      <c r="C9" s="15"/>
      <c r="D9" s="662"/>
      <c r="E9" s="663"/>
      <c r="F9" s="667">
        <f t="shared" si="0"/>
        <v>0</v>
      </c>
      <c r="G9" s="668"/>
      <c r="H9" s="669"/>
      <c r="I9" s="278">
        <f>I8-D9</f>
        <v>0</v>
      </c>
    </row>
    <row r="10" spans="1:9" ht="15.75" x14ac:dyDescent="0.25">
      <c r="A10" s="76"/>
      <c r="B10" s="2"/>
      <c r="C10" s="15"/>
      <c r="D10" s="662"/>
      <c r="E10" s="663"/>
      <c r="F10" s="667">
        <f t="shared" si="0"/>
        <v>0</v>
      </c>
      <c r="G10" s="668"/>
      <c r="H10" s="669"/>
      <c r="I10" s="278">
        <f t="shared" ref="I10:I18" si="1">I9-D10</f>
        <v>0</v>
      </c>
    </row>
    <row r="11" spans="1:9" ht="15.75" x14ac:dyDescent="0.25">
      <c r="A11" s="56"/>
      <c r="B11" s="2"/>
      <c r="C11" s="15"/>
      <c r="D11" s="662"/>
      <c r="E11" s="857"/>
      <c r="F11" s="667">
        <f t="shared" si="0"/>
        <v>0</v>
      </c>
      <c r="G11" s="668"/>
      <c r="H11" s="669"/>
      <c r="I11" s="278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W1" zoomScaleNormal="100" workbookViewId="0">
      <selection activeCell="BA1" sqref="BA1:B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086" t="s">
        <v>217</v>
      </c>
      <c r="B1" s="1086"/>
      <c r="C1" s="1086"/>
      <c r="D1" s="1086"/>
      <c r="E1" s="1086"/>
      <c r="F1" s="1086"/>
      <c r="G1" s="1086"/>
      <c r="H1" s="11" t="s">
        <v>218</v>
      </c>
      <c r="K1" s="1086" t="str">
        <f>A1</f>
        <v>INVENTARIO DE OCTUBRE  2021</v>
      </c>
      <c r="L1" s="1086"/>
      <c r="M1" s="1086"/>
      <c r="N1" s="1086"/>
      <c r="O1" s="1086"/>
      <c r="P1" s="1086"/>
      <c r="Q1" s="1086"/>
      <c r="R1" s="11" t="s">
        <v>219</v>
      </c>
      <c r="V1" s="1086" t="str">
        <f>K1</f>
        <v>INVENTARIO DE OCTUBRE  2021</v>
      </c>
      <c r="W1" s="1086"/>
      <c r="X1" s="1086"/>
      <c r="Y1" s="1086"/>
      <c r="Z1" s="1086"/>
      <c r="AA1" s="1086"/>
      <c r="AB1" s="1086"/>
      <c r="AC1" s="11" t="s">
        <v>220</v>
      </c>
      <c r="AF1" s="1092" t="s">
        <v>259</v>
      </c>
      <c r="AG1" s="1092"/>
      <c r="AH1" s="1092"/>
      <c r="AI1" s="1092"/>
      <c r="AJ1" s="1092"/>
      <c r="AK1" s="1092"/>
      <c r="AL1" s="1092"/>
      <c r="AM1" s="11">
        <v>4</v>
      </c>
      <c r="AP1" s="1092" t="str">
        <f>AF1</f>
        <v>ENTRADA DEL MES DE NOVIEMBRE 2021</v>
      </c>
      <c r="AQ1" s="1092"/>
      <c r="AR1" s="1092"/>
      <c r="AS1" s="1092"/>
      <c r="AT1" s="1092"/>
      <c r="AU1" s="1092"/>
      <c r="AV1" s="1092"/>
      <c r="AW1" s="11">
        <v>5</v>
      </c>
      <c r="BA1" s="1092" t="str">
        <f>AP1</f>
        <v>ENTRADA DEL MES DE NOVIEMBRE 2021</v>
      </c>
      <c r="BB1" s="1092"/>
      <c r="BC1" s="1092"/>
      <c r="BD1" s="1092"/>
      <c r="BE1" s="1092"/>
      <c r="BF1" s="1092"/>
      <c r="BG1" s="1092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1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7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1"/>
      <c r="AS4" s="264"/>
      <c r="AT4" s="275"/>
      <c r="AU4" s="269"/>
      <c r="AV4" s="166"/>
      <c r="AW4" s="166"/>
      <c r="BA4" s="12"/>
      <c r="BB4" s="12"/>
      <c r="BC4" s="967"/>
      <c r="BD4" s="264"/>
      <c r="BE4" s="275"/>
      <c r="BF4" s="269"/>
      <c r="BG4" s="166"/>
      <c r="BH4" s="166"/>
    </row>
    <row r="5" spans="1:61" ht="15" customHeight="1" x14ac:dyDescent="0.25">
      <c r="A5" s="266" t="s">
        <v>109</v>
      </c>
      <c r="B5" s="1090" t="s">
        <v>103</v>
      </c>
      <c r="C5" s="641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091" t="s">
        <v>102</v>
      </c>
      <c r="M5" s="923"/>
      <c r="N5" s="291"/>
      <c r="O5" s="275"/>
      <c r="P5" s="269"/>
      <c r="Q5" s="276"/>
      <c r="V5" s="266" t="s">
        <v>101</v>
      </c>
      <c r="W5" s="1087" t="s">
        <v>213</v>
      </c>
      <c r="X5" s="923"/>
      <c r="Y5" s="291"/>
      <c r="Z5" s="275"/>
      <c r="AA5" s="269"/>
      <c r="AB5" s="276"/>
      <c r="AF5" s="266" t="s">
        <v>109</v>
      </c>
      <c r="AG5" s="1090" t="s">
        <v>103</v>
      </c>
      <c r="AH5" s="641"/>
      <c r="AI5" s="264"/>
      <c r="AJ5" s="283"/>
      <c r="AK5" s="269"/>
      <c r="AL5" s="276"/>
      <c r="AP5" s="266" t="s">
        <v>101</v>
      </c>
      <c r="AQ5" s="1091" t="s">
        <v>102</v>
      </c>
      <c r="AR5" s="923"/>
      <c r="AS5" s="291"/>
      <c r="AT5" s="275"/>
      <c r="AU5" s="269"/>
      <c r="AV5" s="276"/>
      <c r="BA5" s="266" t="s">
        <v>101</v>
      </c>
      <c r="BB5" s="1087" t="s">
        <v>213</v>
      </c>
      <c r="BC5" s="923"/>
      <c r="BD5" s="291"/>
      <c r="BE5" s="275"/>
      <c r="BF5" s="269"/>
      <c r="BG5" s="276"/>
    </row>
    <row r="6" spans="1:61" x14ac:dyDescent="0.25">
      <c r="A6" s="670"/>
      <c r="B6" s="1090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091"/>
      <c r="M6" s="641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087"/>
      <c r="X6" s="641"/>
      <c r="Y6" s="264"/>
      <c r="Z6" s="283"/>
      <c r="AA6" s="269"/>
      <c r="AB6" s="278">
        <f>AA78</f>
        <v>0</v>
      </c>
      <c r="AC6" s="7">
        <f>Z6-AB6+Z7+Z5-AB5+Z4</f>
        <v>58.39</v>
      </c>
      <c r="AF6" s="670"/>
      <c r="AG6" s="1090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0</v>
      </c>
      <c r="AM6" s="7">
        <f>AJ6-AL6+AJ7+AJ5-AL5</f>
        <v>1198.22</v>
      </c>
      <c r="AP6" s="266"/>
      <c r="AQ6" s="1091"/>
      <c r="AR6" s="641">
        <v>92</v>
      </c>
      <c r="AS6" s="264">
        <v>44513</v>
      </c>
      <c r="AT6" s="283">
        <v>113.15</v>
      </c>
      <c r="AU6" s="269">
        <v>9.5</v>
      </c>
      <c r="AV6" s="278">
        <f>AU78</f>
        <v>0</v>
      </c>
      <c r="AW6" s="7">
        <f>AT6-AV6+AT7+AT5-AV5+AT4</f>
        <v>787.63</v>
      </c>
      <c r="BA6" s="266"/>
      <c r="BB6" s="1087"/>
      <c r="BC6" s="641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474.01</v>
      </c>
    </row>
    <row r="7" spans="1:61" ht="15.75" thickBot="1" x14ac:dyDescent="0.3">
      <c r="A7" s="256"/>
      <c r="B7" s="289"/>
      <c r="C7" s="925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3"/>
      <c r="N7" s="264"/>
      <c r="O7" s="964"/>
      <c r="P7" s="314"/>
      <c r="Q7" s="256"/>
      <c r="V7" s="256"/>
      <c r="W7" s="289"/>
      <c r="X7" s="923"/>
      <c r="Y7" s="264"/>
      <c r="Z7" s="964"/>
      <c r="AA7" s="314"/>
      <c r="AB7" s="256"/>
      <c r="AF7" s="256"/>
      <c r="AG7" s="289"/>
      <c r="AH7" s="925"/>
      <c r="AI7" s="264"/>
      <c r="AJ7" s="70"/>
      <c r="AK7" s="74"/>
      <c r="AL7" s="256"/>
      <c r="AP7" s="256"/>
      <c r="AQ7" s="289"/>
      <c r="AR7" s="923">
        <v>92</v>
      </c>
      <c r="AS7" s="264">
        <v>44515</v>
      </c>
      <c r="AT7" s="964">
        <v>674.48</v>
      </c>
      <c r="AU7" s="259">
        <v>59</v>
      </c>
      <c r="AV7" s="256"/>
      <c r="BA7" s="256"/>
      <c r="BB7" s="289"/>
      <c r="BC7" s="923"/>
      <c r="BD7" s="264"/>
      <c r="BE7" s="964"/>
      <c r="BF7" s="314"/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141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214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  <c r="AF9" s="81" t="s">
        <v>32</v>
      </c>
      <c r="AG9" s="84">
        <f>AK6-AH9+AK5+AK7+AK4</f>
        <v>94</v>
      </c>
      <c r="AH9" s="15"/>
      <c r="AI9" s="280"/>
      <c r="AJ9" s="313"/>
      <c r="AK9" s="280">
        <f t="shared" ref="AK9:AK72" si="3">AI9</f>
        <v>0</v>
      </c>
      <c r="AL9" s="281"/>
      <c r="AM9" s="282"/>
      <c r="AN9" s="292">
        <f>AJ6-AK9+AJ5+AJ7+AJ4</f>
        <v>1198.22</v>
      </c>
      <c r="AP9" s="81" t="s">
        <v>32</v>
      </c>
      <c r="AQ9" s="84">
        <f>AU6-AR9+AU5+AU7+AU4</f>
        <v>68.5</v>
      </c>
      <c r="AR9" s="15"/>
      <c r="AS9" s="280"/>
      <c r="AT9" s="313"/>
      <c r="AU9" s="280">
        <f t="shared" ref="AU9:AU72" si="4">AS9</f>
        <v>0</v>
      </c>
      <c r="AV9" s="281"/>
      <c r="AW9" s="282"/>
      <c r="AX9" s="292">
        <f>AT6-AU9+AT5+AT7+AT4</f>
        <v>787.63</v>
      </c>
      <c r="BA9" s="81" t="s">
        <v>32</v>
      </c>
      <c r="BB9" s="84">
        <f>BF6-BC9+BF5+BF7+BF4</f>
        <v>40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474.01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160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  <c r="AF10" s="219"/>
      <c r="AG10" s="84">
        <f>AG9-AH10</f>
        <v>94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1198.22</v>
      </c>
      <c r="AP10" s="219"/>
      <c r="AQ10" s="84">
        <f>AQ9-AR10</f>
        <v>68.5</v>
      </c>
      <c r="AR10" s="74"/>
      <c r="AS10" s="280"/>
      <c r="AT10" s="313"/>
      <c r="AU10" s="280">
        <f t="shared" si="4"/>
        <v>0</v>
      </c>
      <c r="AV10" s="281"/>
      <c r="AW10" s="282"/>
      <c r="AX10" s="292">
        <f>AX9-AU10</f>
        <v>787.63</v>
      </c>
      <c r="BA10" s="219"/>
      <c r="BB10" s="84">
        <f>BB9-BC10</f>
        <v>40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474.01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163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9">S10-P11</f>
        <v>267.23</v>
      </c>
      <c r="V11" s="206"/>
      <c r="W11" s="84">
        <f t="shared" ref="W11:W54" si="10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11">AD10-AA11</f>
        <v>58.39</v>
      </c>
      <c r="AF11" s="206"/>
      <c r="AG11" s="84">
        <f t="shared" ref="AG11:AG54" si="12">AG10-AH11</f>
        <v>94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1198.22</v>
      </c>
      <c r="AP11" s="206"/>
      <c r="AQ11" s="84">
        <f t="shared" ref="AQ11:AQ54" si="14">AQ10-AR11</f>
        <v>68.5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787.63</v>
      </c>
      <c r="BA11" s="206"/>
      <c r="BB11" s="84">
        <f t="shared" ref="BB11:BB54" si="16">BB10-BC11</f>
        <v>40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474.01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193</v>
      </c>
      <c r="H12" s="282">
        <v>90</v>
      </c>
      <c r="I12" s="292">
        <f t="shared" si="7"/>
        <v>856.5400000000003</v>
      </c>
      <c r="K12" s="206"/>
      <c r="L12" s="84">
        <f t="shared" si="8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9"/>
        <v>267.23</v>
      </c>
      <c r="V12" s="206"/>
      <c r="W12" s="84">
        <f t="shared" si="10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11"/>
        <v>58.39</v>
      </c>
      <c r="AF12" s="206"/>
      <c r="AG12" s="84">
        <f t="shared" si="12"/>
        <v>94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1198.22</v>
      </c>
      <c r="AP12" s="206"/>
      <c r="AQ12" s="84">
        <f t="shared" si="14"/>
        <v>68.5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787.63</v>
      </c>
      <c r="BA12" s="206"/>
      <c r="BB12" s="84">
        <f t="shared" si="16"/>
        <v>40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474.01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210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9"/>
        <v>267.23</v>
      </c>
      <c r="V13" s="83" t="s">
        <v>33</v>
      </c>
      <c r="W13" s="84">
        <f t="shared" si="10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58.39</v>
      </c>
      <c r="AF13" s="83" t="s">
        <v>33</v>
      </c>
      <c r="AG13" s="84">
        <f t="shared" si="12"/>
        <v>94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1198.22</v>
      </c>
      <c r="AP13" s="83" t="s">
        <v>33</v>
      </c>
      <c r="AQ13" s="84">
        <f t="shared" si="14"/>
        <v>68.5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787.63</v>
      </c>
      <c r="BA13" s="83" t="s">
        <v>33</v>
      </c>
      <c r="BB13" s="84">
        <f t="shared" si="16"/>
        <v>40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474.01</v>
      </c>
    </row>
    <row r="14" spans="1:61" x14ac:dyDescent="0.25">
      <c r="A14" s="74"/>
      <c r="B14" s="84">
        <f t="shared" si="6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7"/>
        <v>728.07000000000028</v>
      </c>
      <c r="K14" s="74"/>
      <c r="L14" s="84">
        <f t="shared" si="8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9"/>
        <v>267.23</v>
      </c>
      <c r="V14" s="74"/>
      <c r="W14" s="84">
        <f t="shared" si="10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58.39</v>
      </c>
      <c r="AF14" s="74"/>
      <c r="AG14" s="84">
        <f t="shared" si="12"/>
        <v>94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1198.22</v>
      </c>
      <c r="AP14" s="74"/>
      <c r="AQ14" s="84">
        <f t="shared" si="14"/>
        <v>68.5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787.63</v>
      </c>
      <c r="BA14" s="74"/>
      <c r="BB14" s="84">
        <f t="shared" si="16"/>
        <v>40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474.01</v>
      </c>
    </row>
    <row r="15" spans="1:61" x14ac:dyDescent="0.25">
      <c r="A15" s="74"/>
      <c r="B15" s="84">
        <f t="shared" si="6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7"/>
        <v>728.07000000000028</v>
      </c>
      <c r="K15" s="74"/>
      <c r="L15" s="84">
        <f t="shared" si="8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267.23</v>
      </c>
      <c r="V15" s="74"/>
      <c r="W15" s="84">
        <f t="shared" si="10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58.39</v>
      </c>
      <c r="AF15" s="74"/>
      <c r="AG15" s="84">
        <f t="shared" si="12"/>
        <v>94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1198.22</v>
      </c>
      <c r="AP15" s="74"/>
      <c r="AQ15" s="84">
        <f t="shared" si="14"/>
        <v>68.5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787.63</v>
      </c>
      <c r="BA15" s="74"/>
      <c r="BB15" s="84">
        <f t="shared" si="16"/>
        <v>40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474.01</v>
      </c>
    </row>
    <row r="16" spans="1:61" x14ac:dyDescent="0.25">
      <c r="B16" s="84">
        <f t="shared" si="6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7"/>
        <v>728.07000000000028</v>
      </c>
      <c r="L16" s="84">
        <f t="shared" si="8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267.23</v>
      </c>
      <c r="W16" s="84">
        <f t="shared" si="10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58.39</v>
      </c>
      <c r="AG16" s="84">
        <f t="shared" si="12"/>
        <v>94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1198.22</v>
      </c>
      <c r="AQ16" s="84">
        <f t="shared" si="14"/>
        <v>68.5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787.63</v>
      </c>
      <c r="BB16" s="84">
        <f t="shared" si="16"/>
        <v>40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474.01</v>
      </c>
    </row>
    <row r="17" spans="1:61" x14ac:dyDescent="0.25">
      <c r="B17" s="84">
        <f t="shared" si="6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7"/>
        <v>728.07000000000028</v>
      </c>
      <c r="L17" s="84">
        <f t="shared" si="8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267.23</v>
      </c>
      <c r="W17" s="84">
        <f t="shared" si="10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58.39</v>
      </c>
      <c r="AG17" s="84">
        <f t="shared" si="12"/>
        <v>94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1198.22</v>
      </c>
      <c r="AQ17" s="84">
        <f t="shared" si="14"/>
        <v>68.5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787.63</v>
      </c>
      <c r="BB17" s="84">
        <f t="shared" si="16"/>
        <v>40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474.01</v>
      </c>
    </row>
    <row r="18" spans="1:61" x14ac:dyDescent="0.25">
      <c r="A18" s="126"/>
      <c r="B18" s="84">
        <f t="shared" si="6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7"/>
        <v>728.07000000000028</v>
      </c>
      <c r="K18" s="126"/>
      <c r="L18" s="84">
        <f t="shared" si="8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267.23</v>
      </c>
      <c r="V18" s="126"/>
      <c r="W18" s="84">
        <f t="shared" si="10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58.39</v>
      </c>
      <c r="AF18" s="126"/>
      <c r="AG18" s="84">
        <f t="shared" si="12"/>
        <v>94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1198.22</v>
      </c>
      <c r="AP18" s="126"/>
      <c r="AQ18" s="84">
        <f t="shared" si="14"/>
        <v>68.5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787.63</v>
      </c>
      <c r="BA18" s="126"/>
      <c r="BB18" s="84">
        <f t="shared" si="16"/>
        <v>40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474.01</v>
      </c>
    </row>
    <row r="19" spans="1:61" x14ac:dyDescent="0.25">
      <c r="A19" s="126"/>
      <c r="B19" s="84">
        <f t="shared" si="6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7"/>
        <v>728.07000000000028</v>
      </c>
      <c r="K19" s="126"/>
      <c r="L19" s="84">
        <f t="shared" si="8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267.23</v>
      </c>
      <c r="V19" s="126"/>
      <c r="W19" s="84">
        <f t="shared" si="10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58.39</v>
      </c>
      <c r="AF19" s="126"/>
      <c r="AG19" s="84">
        <f t="shared" si="12"/>
        <v>94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1198.22</v>
      </c>
      <c r="AP19" s="126"/>
      <c r="AQ19" s="84">
        <f t="shared" si="14"/>
        <v>68.5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787.63</v>
      </c>
      <c r="BA19" s="126"/>
      <c r="BB19" s="84">
        <f t="shared" si="16"/>
        <v>40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474.01</v>
      </c>
    </row>
    <row r="20" spans="1:61" x14ac:dyDescent="0.25">
      <c r="A20" s="126"/>
      <c r="B20" s="84">
        <f t="shared" si="6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7"/>
        <v>728.07000000000028</v>
      </c>
      <c r="K20" s="126"/>
      <c r="L20" s="84">
        <f t="shared" si="8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267.23</v>
      </c>
      <c r="V20" s="126"/>
      <c r="W20" s="84">
        <f t="shared" si="10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58.39</v>
      </c>
      <c r="AF20" s="126"/>
      <c r="AG20" s="84">
        <f t="shared" si="12"/>
        <v>94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1198.22</v>
      </c>
      <c r="AP20" s="126"/>
      <c r="AQ20" s="84">
        <f t="shared" si="14"/>
        <v>68.5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787.63</v>
      </c>
      <c r="BA20" s="126"/>
      <c r="BB20" s="84">
        <f t="shared" si="16"/>
        <v>40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474.01</v>
      </c>
    </row>
    <row r="21" spans="1:61" x14ac:dyDescent="0.25">
      <c r="A21" s="126"/>
      <c r="B21" s="84">
        <f t="shared" si="6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728.07000000000028</v>
      </c>
      <c r="K21" s="126"/>
      <c r="L21" s="84">
        <f t="shared" si="8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267.23</v>
      </c>
      <c r="V21" s="126"/>
      <c r="W21" s="84">
        <f t="shared" si="10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58.39</v>
      </c>
      <c r="AF21" s="126"/>
      <c r="AG21" s="84">
        <f t="shared" si="12"/>
        <v>94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1198.22</v>
      </c>
      <c r="AP21" s="126"/>
      <c r="AQ21" s="84">
        <f t="shared" si="14"/>
        <v>68.5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787.63</v>
      </c>
      <c r="BA21" s="126"/>
      <c r="BB21" s="84">
        <f t="shared" si="16"/>
        <v>40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474.01</v>
      </c>
    </row>
    <row r="22" spans="1:61" x14ac:dyDescent="0.25">
      <c r="A22" s="126"/>
      <c r="B22" s="298">
        <f t="shared" si="6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728.07000000000028</v>
      </c>
      <c r="K22" s="126"/>
      <c r="L22" s="298">
        <f t="shared" si="8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267.23</v>
      </c>
      <c r="V22" s="126"/>
      <c r="W22" s="298">
        <f t="shared" si="10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58.39</v>
      </c>
      <c r="AF22" s="126"/>
      <c r="AG22" s="298">
        <f t="shared" si="12"/>
        <v>94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1198.22</v>
      </c>
      <c r="AP22" s="126"/>
      <c r="AQ22" s="298">
        <f t="shared" si="14"/>
        <v>68.5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787.63</v>
      </c>
      <c r="BA22" s="126"/>
      <c r="BB22" s="298">
        <f t="shared" si="16"/>
        <v>40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474.01</v>
      </c>
    </row>
    <row r="23" spans="1:61" x14ac:dyDescent="0.25">
      <c r="A23" s="127"/>
      <c r="B23" s="298">
        <f t="shared" si="6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728.07000000000028</v>
      </c>
      <c r="K23" s="127"/>
      <c r="L23" s="298">
        <f t="shared" si="8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267.23</v>
      </c>
      <c r="V23" s="127"/>
      <c r="W23" s="298">
        <f t="shared" si="10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58.39</v>
      </c>
      <c r="AF23" s="127"/>
      <c r="AG23" s="298">
        <f t="shared" si="12"/>
        <v>94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1198.22</v>
      </c>
      <c r="AP23" s="127"/>
      <c r="AQ23" s="298">
        <f t="shared" si="14"/>
        <v>68.5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787.63</v>
      </c>
      <c r="BA23" s="127"/>
      <c r="BB23" s="298">
        <f t="shared" si="16"/>
        <v>40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474.01</v>
      </c>
    </row>
    <row r="24" spans="1:61" x14ac:dyDescent="0.25">
      <c r="A24" s="126"/>
      <c r="B24" s="298">
        <f t="shared" si="6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728.07000000000028</v>
      </c>
      <c r="K24" s="126"/>
      <c r="L24" s="298">
        <f t="shared" si="8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267.23</v>
      </c>
      <c r="V24" s="126"/>
      <c r="W24" s="298">
        <f t="shared" si="10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58.39</v>
      </c>
      <c r="AF24" s="126"/>
      <c r="AG24" s="298">
        <f t="shared" si="12"/>
        <v>94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1198.22</v>
      </c>
      <c r="AP24" s="126"/>
      <c r="AQ24" s="298">
        <f t="shared" si="14"/>
        <v>68.5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787.63</v>
      </c>
      <c r="BA24" s="126"/>
      <c r="BB24" s="298">
        <f t="shared" si="16"/>
        <v>40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474.01</v>
      </c>
    </row>
    <row r="25" spans="1:61" x14ac:dyDescent="0.25">
      <c r="A25" s="126"/>
      <c r="B25" s="298">
        <f t="shared" si="6"/>
        <v>57</v>
      </c>
      <c r="C25" s="15"/>
      <c r="D25" s="360"/>
      <c r="E25" s="900"/>
      <c r="F25" s="360">
        <f t="shared" si="0"/>
        <v>0</v>
      </c>
      <c r="G25" s="901"/>
      <c r="H25" s="321"/>
      <c r="I25" s="292">
        <f t="shared" si="7"/>
        <v>728.07000000000028</v>
      </c>
      <c r="K25" s="126"/>
      <c r="L25" s="298">
        <f t="shared" si="8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267.23</v>
      </c>
      <c r="V25" s="126"/>
      <c r="W25" s="298">
        <f t="shared" si="10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58.39</v>
      </c>
      <c r="AF25" s="126"/>
      <c r="AG25" s="298">
        <f t="shared" si="12"/>
        <v>94</v>
      </c>
      <c r="AH25" s="15"/>
      <c r="AI25" s="360"/>
      <c r="AJ25" s="900"/>
      <c r="AK25" s="360">
        <f t="shared" si="3"/>
        <v>0</v>
      </c>
      <c r="AL25" s="901"/>
      <c r="AM25" s="321"/>
      <c r="AN25" s="292">
        <f t="shared" si="13"/>
        <v>1198.22</v>
      </c>
      <c r="AP25" s="126"/>
      <c r="AQ25" s="298">
        <f t="shared" si="14"/>
        <v>68.5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787.63</v>
      </c>
      <c r="BA25" s="126"/>
      <c r="BB25" s="298">
        <f t="shared" si="16"/>
        <v>40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474.01</v>
      </c>
    </row>
    <row r="26" spans="1:61" x14ac:dyDescent="0.25">
      <c r="A26" s="126"/>
      <c r="B26" s="206">
        <f t="shared" si="6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728.07000000000028</v>
      </c>
      <c r="K26" s="126"/>
      <c r="L26" s="206">
        <f t="shared" si="8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267.23</v>
      </c>
      <c r="V26" s="126"/>
      <c r="W26" s="206">
        <f t="shared" si="10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58.39</v>
      </c>
      <c r="AF26" s="126"/>
      <c r="AG26" s="206">
        <f t="shared" si="12"/>
        <v>94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1198.22</v>
      </c>
      <c r="AP26" s="126"/>
      <c r="AQ26" s="206">
        <f t="shared" si="14"/>
        <v>68.5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787.63</v>
      </c>
      <c r="BA26" s="126"/>
      <c r="BB26" s="206">
        <f t="shared" si="16"/>
        <v>40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474.01</v>
      </c>
    </row>
    <row r="27" spans="1:61" x14ac:dyDescent="0.25">
      <c r="A27" s="126"/>
      <c r="B27" s="298">
        <f t="shared" si="6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728.07000000000028</v>
      </c>
      <c r="K27" s="126"/>
      <c r="L27" s="298">
        <f t="shared" si="8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267.23</v>
      </c>
      <c r="V27" s="126"/>
      <c r="W27" s="298">
        <f t="shared" si="10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58.39</v>
      </c>
      <c r="AF27" s="126"/>
      <c r="AG27" s="298">
        <f t="shared" si="12"/>
        <v>94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1198.22</v>
      </c>
      <c r="AP27" s="126"/>
      <c r="AQ27" s="298">
        <f t="shared" si="14"/>
        <v>68.5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787.63</v>
      </c>
      <c r="BA27" s="126"/>
      <c r="BB27" s="298">
        <f t="shared" si="16"/>
        <v>40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474.01</v>
      </c>
    </row>
    <row r="28" spans="1:61" x14ac:dyDescent="0.25">
      <c r="A28" s="126"/>
      <c r="B28" s="206">
        <f t="shared" si="6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728.07000000000028</v>
      </c>
      <c r="K28" s="126"/>
      <c r="L28" s="206">
        <f t="shared" si="8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267.23</v>
      </c>
      <c r="V28" s="126"/>
      <c r="W28" s="206">
        <f t="shared" si="10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58.39</v>
      </c>
      <c r="AF28" s="126"/>
      <c r="AG28" s="206">
        <f t="shared" si="12"/>
        <v>94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1198.22</v>
      </c>
      <c r="AP28" s="126"/>
      <c r="AQ28" s="206">
        <f t="shared" si="14"/>
        <v>68.5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787.63</v>
      </c>
      <c r="BA28" s="126"/>
      <c r="BB28" s="206">
        <f t="shared" si="16"/>
        <v>40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474.01</v>
      </c>
    </row>
    <row r="29" spans="1:61" x14ac:dyDescent="0.25">
      <c r="A29" s="126"/>
      <c r="B29" s="298">
        <f t="shared" si="6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728.07000000000028</v>
      </c>
      <c r="K29" s="126"/>
      <c r="L29" s="298">
        <f t="shared" si="8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267.23</v>
      </c>
      <c r="V29" s="126"/>
      <c r="W29" s="298">
        <f t="shared" si="10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58.39</v>
      </c>
      <c r="AF29" s="126"/>
      <c r="AG29" s="298">
        <f t="shared" si="12"/>
        <v>94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1198.22</v>
      </c>
      <c r="AP29" s="126"/>
      <c r="AQ29" s="298">
        <f t="shared" si="14"/>
        <v>68.5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787.63</v>
      </c>
      <c r="BA29" s="126"/>
      <c r="BB29" s="298">
        <f t="shared" si="16"/>
        <v>40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474.01</v>
      </c>
    </row>
    <row r="30" spans="1:61" x14ac:dyDescent="0.25">
      <c r="A30" s="126"/>
      <c r="B30" s="298">
        <f t="shared" si="6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728.07000000000028</v>
      </c>
      <c r="K30" s="126"/>
      <c r="L30" s="298">
        <f t="shared" si="8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267.23</v>
      </c>
      <c r="V30" s="126"/>
      <c r="W30" s="298">
        <f t="shared" si="10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58.39</v>
      </c>
      <c r="AF30" s="126"/>
      <c r="AG30" s="298">
        <f t="shared" si="12"/>
        <v>94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1198.22</v>
      </c>
      <c r="AP30" s="126"/>
      <c r="AQ30" s="298">
        <f t="shared" si="14"/>
        <v>68.5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787.63</v>
      </c>
      <c r="BA30" s="126"/>
      <c r="BB30" s="298">
        <f t="shared" si="16"/>
        <v>40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474.01</v>
      </c>
    </row>
    <row r="31" spans="1:61" x14ac:dyDescent="0.25">
      <c r="A31" s="126"/>
      <c r="B31" s="298">
        <f t="shared" si="6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728.07000000000028</v>
      </c>
      <c r="K31" s="126"/>
      <c r="L31" s="298">
        <f t="shared" si="8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267.23</v>
      </c>
      <c r="V31" s="126"/>
      <c r="W31" s="298">
        <f t="shared" si="10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58.39</v>
      </c>
      <c r="AF31" s="126"/>
      <c r="AG31" s="298">
        <f t="shared" si="12"/>
        <v>94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1198.22</v>
      </c>
      <c r="AP31" s="126"/>
      <c r="AQ31" s="298">
        <f t="shared" si="14"/>
        <v>68.5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787.63</v>
      </c>
      <c r="BA31" s="126"/>
      <c r="BB31" s="298">
        <f t="shared" si="16"/>
        <v>40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474.01</v>
      </c>
    </row>
    <row r="32" spans="1:61" x14ac:dyDescent="0.25">
      <c r="A32" s="126"/>
      <c r="B32" s="298">
        <f t="shared" si="6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728.07000000000028</v>
      </c>
      <c r="K32" s="126"/>
      <c r="L32" s="298">
        <f t="shared" si="8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267.23</v>
      </c>
      <c r="V32" s="126"/>
      <c r="W32" s="298">
        <f t="shared" si="10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58.39</v>
      </c>
      <c r="AF32" s="126"/>
      <c r="AG32" s="298">
        <f t="shared" si="12"/>
        <v>94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1198.22</v>
      </c>
      <c r="AP32" s="126"/>
      <c r="AQ32" s="298">
        <f t="shared" si="14"/>
        <v>68.5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787.63</v>
      </c>
      <c r="BA32" s="126"/>
      <c r="BB32" s="298">
        <f t="shared" si="16"/>
        <v>40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474.01</v>
      </c>
    </row>
    <row r="33" spans="1:61" x14ac:dyDescent="0.25">
      <c r="A33" s="126"/>
      <c r="B33" s="298">
        <f t="shared" si="6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728.07000000000028</v>
      </c>
      <c r="K33" s="126"/>
      <c r="L33" s="298">
        <f t="shared" si="8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267.23</v>
      </c>
      <c r="V33" s="126"/>
      <c r="W33" s="298">
        <f t="shared" si="10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58.39</v>
      </c>
      <c r="AF33" s="126"/>
      <c r="AG33" s="298">
        <f t="shared" si="12"/>
        <v>94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1198.22</v>
      </c>
      <c r="AP33" s="126"/>
      <c r="AQ33" s="298">
        <f t="shared" si="14"/>
        <v>68.5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787.63</v>
      </c>
      <c r="BA33" s="126"/>
      <c r="BB33" s="298">
        <f t="shared" si="16"/>
        <v>40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474.01</v>
      </c>
    </row>
    <row r="34" spans="1:61" x14ac:dyDescent="0.25">
      <c r="A34" s="126"/>
      <c r="B34" s="298">
        <f t="shared" si="6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728.07000000000028</v>
      </c>
      <c r="K34" s="126"/>
      <c r="L34" s="298">
        <f t="shared" si="8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267.23</v>
      </c>
      <c r="V34" s="126"/>
      <c r="W34" s="298">
        <f t="shared" si="10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58.39</v>
      </c>
      <c r="AF34" s="126"/>
      <c r="AG34" s="298">
        <f t="shared" si="12"/>
        <v>94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1198.22</v>
      </c>
      <c r="AP34" s="126"/>
      <c r="AQ34" s="298">
        <f t="shared" si="14"/>
        <v>68.5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787.63</v>
      </c>
      <c r="BA34" s="126"/>
      <c r="BB34" s="298">
        <f t="shared" si="16"/>
        <v>40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474.01</v>
      </c>
    </row>
    <row r="35" spans="1:61" x14ac:dyDescent="0.25">
      <c r="A35" s="126"/>
      <c r="B35" s="298">
        <f t="shared" si="6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728.07000000000028</v>
      </c>
      <c r="K35" s="126"/>
      <c r="L35" s="298">
        <f t="shared" si="8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267.23</v>
      </c>
      <c r="V35" s="126"/>
      <c r="W35" s="298">
        <f t="shared" si="10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58.39</v>
      </c>
      <c r="AF35" s="126"/>
      <c r="AG35" s="298">
        <f t="shared" si="12"/>
        <v>94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1198.22</v>
      </c>
      <c r="AP35" s="126"/>
      <c r="AQ35" s="298">
        <f t="shared" si="14"/>
        <v>68.5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787.63</v>
      </c>
      <c r="BA35" s="126"/>
      <c r="BB35" s="298">
        <f t="shared" si="16"/>
        <v>40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474.01</v>
      </c>
    </row>
    <row r="36" spans="1:61" x14ac:dyDescent="0.25">
      <c r="A36" s="126" t="s">
        <v>22</v>
      </c>
      <c r="B36" s="298">
        <f t="shared" si="6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728.07000000000028</v>
      </c>
      <c r="K36" s="126" t="s">
        <v>22</v>
      </c>
      <c r="L36" s="298">
        <f t="shared" si="8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267.23</v>
      </c>
      <c r="V36" s="126" t="s">
        <v>22</v>
      </c>
      <c r="W36" s="298">
        <f t="shared" si="10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58.39</v>
      </c>
      <c r="AF36" s="126" t="s">
        <v>22</v>
      </c>
      <c r="AG36" s="298">
        <f t="shared" si="12"/>
        <v>94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1198.22</v>
      </c>
      <c r="AP36" s="126" t="s">
        <v>22</v>
      </c>
      <c r="AQ36" s="298">
        <f t="shared" si="14"/>
        <v>68.5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787.63</v>
      </c>
      <c r="BA36" s="126" t="s">
        <v>22</v>
      </c>
      <c r="BB36" s="298">
        <f t="shared" si="16"/>
        <v>40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474.01</v>
      </c>
    </row>
    <row r="37" spans="1:61" x14ac:dyDescent="0.25">
      <c r="A37" s="127"/>
      <c r="B37" s="298">
        <f t="shared" si="6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728.07000000000028</v>
      </c>
      <c r="K37" s="127"/>
      <c r="L37" s="298">
        <f t="shared" si="8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267.23</v>
      </c>
      <c r="V37" s="127"/>
      <c r="W37" s="298">
        <f t="shared" si="10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58.39</v>
      </c>
      <c r="AF37" s="127"/>
      <c r="AG37" s="298">
        <f t="shared" si="12"/>
        <v>94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1198.22</v>
      </c>
      <c r="AP37" s="127"/>
      <c r="AQ37" s="298">
        <f t="shared" si="14"/>
        <v>68.5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787.63</v>
      </c>
      <c r="BA37" s="127"/>
      <c r="BB37" s="298">
        <f t="shared" si="16"/>
        <v>40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474.01</v>
      </c>
    </row>
    <row r="38" spans="1:61" x14ac:dyDescent="0.25">
      <c r="A38" s="126"/>
      <c r="B38" s="298">
        <f t="shared" si="6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728.07000000000028</v>
      </c>
      <c r="K38" s="126"/>
      <c r="L38" s="298">
        <f t="shared" si="8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267.23</v>
      </c>
      <c r="V38" s="126"/>
      <c r="W38" s="298">
        <f t="shared" si="10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58.39</v>
      </c>
      <c r="AF38" s="126"/>
      <c r="AG38" s="298">
        <f t="shared" si="12"/>
        <v>94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1198.22</v>
      </c>
      <c r="AP38" s="126"/>
      <c r="AQ38" s="298">
        <f t="shared" si="14"/>
        <v>68.5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787.63</v>
      </c>
      <c r="BA38" s="126"/>
      <c r="BB38" s="298">
        <f t="shared" si="16"/>
        <v>40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474.01</v>
      </c>
    </row>
    <row r="39" spans="1:61" x14ac:dyDescent="0.25">
      <c r="A39" s="126"/>
      <c r="B39" s="84">
        <f t="shared" si="6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728.07000000000028</v>
      </c>
      <c r="K39" s="126"/>
      <c r="L39" s="84">
        <f t="shared" si="8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267.23</v>
      </c>
      <c r="V39" s="126"/>
      <c r="W39" s="84">
        <f t="shared" si="10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58.39</v>
      </c>
      <c r="AF39" s="126"/>
      <c r="AG39" s="84">
        <f t="shared" si="12"/>
        <v>94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1198.22</v>
      </c>
      <c r="AP39" s="126"/>
      <c r="AQ39" s="84">
        <f t="shared" si="14"/>
        <v>68.5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787.63</v>
      </c>
      <c r="BA39" s="126"/>
      <c r="BB39" s="84">
        <f t="shared" si="16"/>
        <v>40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474.01</v>
      </c>
    </row>
    <row r="40" spans="1:61" x14ac:dyDescent="0.25">
      <c r="A40" s="126"/>
      <c r="B40" s="84">
        <f t="shared" si="6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728.07000000000028</v>
      </c>
      <c r="K40" s="126"/>
      <c r="L40" s="84">
        <f t="shared" si="8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267.23</v>
      </c>
      <c r="V40" s="126"/>
      <c r="W40" s="84">
        <f t="shared" si="10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58.39</v>
      </c>
      <c r="AF40" s="126"/>
      <c r="AG40" s="84">
        <f t="shared" si="12"/>
        <v>94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1198.22</v>
      </c>
      <c r="AP40" s="126"/>
      <c r="AQ40" s="84">
        <f t="shared" si="14"/>
        <v>68.5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787.63</v>
      </c>
      <c r="BA40" s="126"/>
      <c r="BB40" s="84">
        <f t="shared" si="16"/>
        <v>40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474.01</v>
      </c>
    </row>
    <row r="41" spans="1:61" x14ac:dyDescent="0.25">
      <c r="A41" s="126"/>
      <c r="B41" s="84">
        <f t="shared" si="6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728.07000000000028</v>
      </c>
      <c r="K41" s="126"/>
      <c r="L41" s="84">
        <f t="shared" si="8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267.23</v>
      </c>
      <c r="V41" s="126"/>
      <c r="W41" s="84">
        <f t="shared" si="10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58.39</v>
      </c>
      <c r="AF41" s="126"/>
      <c r="AG41" s="84">
        <f t="shared" si="12"/>
        <v>94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1198.22</v>
      </c>
      <c r="AP41" s="126"/>
      <c r="AQ41" s="84">
        <f t="shared" si="14"/>
        <v>68.5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787.63</v>
      </c>
      <c r="BA41" s="126"/>
      <c r="BB41" s="84">
        <f t="shared" si="16"/>
        <v>40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474.01</v>
      </c>
    </row>
    <row r="42" spans="1:61" x14ac:dyDescent="0.25">
      <c r="A42" s="126"/>
      <c r="B42" s="84">
        <f t="shared" si="6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728.07000000000028</v>
      </c>
      <c r="K42" s="126"/>
      <c r="L42" s="84">
        <f t="shared" si="8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267.23</v>
      </c>
      <c r="V42" s="126"/>
      <c r="W42" s="84">
        <f t="shared" si="10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58.39</v>
      </c>
      <c r="AF42" s="126"/>
      <c r="AG42" s="84">
        <f t="shared" si="12"/>
        <v>94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1198.22</v>
      </c>
      <c r="AP42" s="126"/>
      <c r="AQ42" s="84">
        <f t="shared" si="14"/>
        <v>68.5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787.63</v>
      </c>
      <c r="BA42" s="126"/>
      <c r="BB42" s="84">
        <f t="shared" si="16"/>
        <v>40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474.01</v>
      </c>
    </row>
    <row r="43" spans="1:61" x14ac:dyDescent="0.25">
      <c r="A43" s="126"/>
      <c r="B43" s="84">
        <f t="shared" si="6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728.07000000000028</v>
      </c>
      <c r="K43" s="126"/>
      <c r="L43" s="84">
        <f t="shared" si="8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267.23</v>
      </c>
      <c r="V43" s="126"/>
      <c r="W43" s="84">
        <f t="shared" si="10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58.39</v>
      </c>
      <c r="AF43" s="126"/>
      <c r="AG43" s="84">
        <f t="shared" si="12"/>
        <v>94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1198.22</v>
      </c>
      <c r="AP43" s="126"/>
      <c r="AQ43" s="84">
        <f t="shared" si="14"/>
        <v>68.5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787.63</v>
      </c>
      <c r="BA43" s="126"/>
      <c r="BB43" s="84">
        <f t="shared" si="16"/>
        <v>40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474.01</v>
      </c>
    </row>
    <row r="44" spans="1:61" x14ac:dyDescent="0.25">
      <c r="A44" s="126"/>
      <c r="B44" s="84">
        <f t="shared" si="6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728.07000000000028</v>
      </c>
      <c r="K44" s="126"/>
      <c r="L44" s="84">
        <f t="shared" si="8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267.23</v>
      </c>
      <c r="V44" s="126"/>
      <c r="W44" s="84">
        <f t="shared" si="10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58.39</v>
      </c>
      <c r="AF44" s="126"/>
      <c r="AG44" s="84">
        <f t="shared" si="12"/>
        <v>94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1198.22</v>
      </c>
      <c r="AP44" s="126"/>
      <c r="AQ44" s="84">
        <f t="shared" si="14"/>
        <v>68.5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787.63</v>
      </c>
      <c r="BA44" s="126"/>
      <c r="BB44" s="84">
        <f t="shared" si="16"/>
        <v>40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474.01</v>
      </c>
    </row>
    <row r="45" spans="1:61" x14ac:dyDescent="0.25">
      <c r="A45" s="126"/>
      <c r="B45" s="84">
        <f t="shared" si="6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728.07000000000028</v>
      </c>
      <c r="K45" s="126"/>
      <c r="L45" s="84">
        <f t="shared" si="8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267.23</v>
      </c>
      <c r="V45" s="126"/>
      <c r="W45" s="84">
        <f t="shared" si="10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58.39</v>
      </c>
      <c r="AF45" s="126"/>
      <c r="AG45" s="84">
        <f t="shared" si="12"/>
        <v>94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1198.22</v>
      </c>
      <c r="AP45" s="126"/>
      <c r="AQ45" s="84">
        <f t="shared" si="14"/>
        <v>68.5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787.63</v>
      </c>
      <c r="BA45" s="126"/>
      <c r="BB45" s="84">
        <f t="shared" si="16"/>
        <v>40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474.01</v>
      </c>
    </row>
    <row r="46" spans="1:61" x14ac:dyDescent="0.25">
      <c r="A46" s="126"/>
      <c r="B46" s="84">
        <f t="shared" si="6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728.07000000000028</v>
      </c>
      <c r="K46" s="126"/>
      <c r="L46" s="84">
        <f t="shared" si="8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267.23</v>
      </c>
      <c r="V46" s="126"/>
      <c r="W46" s="84">
        <f t="shared" si="10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58.39</v>
      </c>
      <c r="AF46" s="126"/>
      <c r="AG46" s="84">
        <f t="shared" si="12"/>
        <v>94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1198.22</v>
      </c>
      <c r="AP46" s="126"/>
      <c r="AQ46" s="84">
        <f t="shared" si="14"/>
        <v>68.5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787.63</v>
      </c>
      <c r="BA46" s="126"/>
      <c r="BB46" s="84">
        <f t="shared" si="16"/>
        <v>40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474.01</v>
      </c>
    </row>
    <row r="47" spans="1:61" x14ac:dyDescent="0.25">
      <c r="A47" s="126"/>
      <c r="B47" s="84">
        <f t="shared" si="6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728.07000000000028</v>
      </c>
      <c r="K47" s="126"/>
      <c r="L47" s="84">
        <f t="shared" si="8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267.23</v>
      </c>
      <c r="V47" s="126"/>
      <c r="W47" s="84">
        <f t="shared" si="10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58.39</v>
      </c>
      <c r="AF47" s="126"/>
      <c r="AG47" s="84">
        <f t="shared" si="12"/>
        <v>94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1198.22</v>
      </c>
      <c r="AP47" s="126"/>
      <c r="AQ47" s="84">
        <f t="shared" si="14"/>
        <v>68.5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787.63</v>
      </c>
      <c r="BA47" s="126"/>
      <c r="BB47" s="84">
        <f t="shared" si="16"/>
        <v>40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474.01</v>
      </c>
    </row>
    <row r="48" spans="1:61" x14ac:dyDescent="0.25">
      <c r="A48" s="126"/>
      <c r="B48" s="84">
        <f t="shared" si="6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728.07000000000028</v>
      </c>
      <c r="K48" s="126"/>
      <c r="L48" s="84">
        <f t="shared" si="8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267.23</v>
      </c>
      <c r="V48" s="126"/>
      <c r="W48" s="84">
        <f t="shared" si="10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58.39</v>
      </c>
      <c r="AF48" s="126"/>
      <c r="AG48" s="84">
        <f t="shared" si="12"/>
        <v>94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1198.22</v>
      </c>
      <c r="AP48" s="126"/>
      <c r="AQ48" s="84">
        <f t="shared" si="14"/>
        <v>68.5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787.63</v>
      </c>
      <c r="BA48" s="126"/>
      <c r="BB48" s="84">
        <f t="shared" si="16"/>
        <v>40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474.01</v>
      </c>
    </row>
    <row r="49" spans="1:61" x14ac:dyDescent="0.25">
      <c r="A49" s="126"/>
      <c r="B49" s="84">
        <f t="shared" si="6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728.07000000000028</v>
      </c>
      <c r="K49" s="126"/>
      <c r="L49" s="84">
        <f t="shared" si="8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267.23</v>
      </c>
      <c r="V49" s="126"/>
      <c r="W49" s="84">
        <f t="shared" si="10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58.39</v>
      </c>
      <c r="AF49" s="126"/>
      <c r="AG49" s="84">
        <f t="shared" si="12"/>
        <v>94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1198.22</v>
      </c>
      <c r="AP49" s="126"/>
      <c r="AQ49" s="84">
        <f t="shared" si="14"/>
        <v>68.5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787.63</v>
      </c>
      <c r="BA49" s="126"/>
      <c r="BB49" s="84">
        <f t="shared" si="16"/>
        <v>40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474.01</v>
      </c>
    </row>
    <row r="50" spans="1:61" x14ac:dyDescent="0.25">
      <c r="A50" s="126"/>
      <c r="B50" s="84">
        <f t="shared" si="6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728.07000000000028</v>
      </c>
      <c r="K50" s="126"/>
      <c r="L50" s="84">
        <f t="shared" si="8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267.23</v>
      </c>
      <c r="V50" s="126"/>
      <c r="W50" s="84">
        <f t="shared" si="10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58.39</v>
      </c>
      <c r="AF50" s="126"/>
      <c r="AG50" s="84">
        <f t="shared" si="12"/>
        <v>94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1198.22</v>
      </c>
      <c r="AP50" s="126"/>
      <c r="AQ50" s="84">
        <f t="shared" si="14"/>
        <v>68.5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787.63</v>
      </c>
      <c r="BA50" s="126"/>
      <c r="BB50" s="84">
        <f t="shared" si="16"/>
        <v>40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474.01</v>
      </c>
    </row>
    <row r="51" spans="1:61" x14ac:dyDescent="0.25">
      <c r="A51" s="126"/>
      <c r="B51" s="84">
        <f t="shared" si="6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728.07000000000028</v>
      </c>
      <c r="K51" s="126"/>
      <c r="L51" s="84">
        <f t="shared" si="8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267.23</v>
      </c>
      <c r="V51" s="126"/>
      <c r="W51" s="84">
        <f t="shared" si="10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58.39</v>
      </c>
      <c r="AF51" s="126"/>
      <c r="AG51" s="84">
        <f t="shared" si="12"/>
        <v>94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1198.22</v>
      </c>
      <c r="AP51" s="126"/>
      <c r="AQ51" s="84">
        <f t="shared" si="14"/>
        <v>68.5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787.63</v>
      </c>
      <c r="BA51" s="126"/>
      <c r="BB51" s="84">
        <f t="shared" si="16"/>
        <v>40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474.01</v>
      </c>
    </row>
    <row r="52" spans="1:61" x14ac:dyDescent="0.25">
      <c r="A52" s="126"/>
      <c r="B52" s="84">
        <f t="shared" si="6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728.07000000000028</v>
      </c>
      <c r="K52" s="126"/>
      <c r="L52" s="84">
        <f t="shared" si="8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267.23</v>
      </c>
      <c r="V52" s="126"/>
      <c r="W52" s="84">
        <f t="shared" si="10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58.39</v>
      </c>
      <c r="AF52" s="126"/>
      <c r="AG52" s="84">
        <f t="shared" si="12"/>
        <v>94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1198.22</v>
      </c>
      <c r="AP52" s="126"/>
      <c r="AQ52" s="84">
        <f t="shared" si="14"/>
        <v>68.5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787.63</v>
      </c>
      <c r="BA52" s="126"/>
      <c r="BB52" s="84">
        <f t="shared" si="16"/>
        <v>40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474.01</v>
      </c>
    </row>
    <row r="53" spans="1:61" x14ac:dyDescent="0.25">
      <c r="A53" s="126"/>
      <c r="B53" s="84">
        <f t="shared" si="6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728.07000000000028</v>
      </c>
      <c r="K53" s="126"/>
      <c r="L53" s="84">
        <f t="shared" si="8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267.23</v>
      </c>
      <c r="V53" s="126"/>
      <c r="W53" s="84">
        <f t="shared" si="10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58.39</v>
      </c>
      <c r="AF53" s="126"/>
      <c r="AG53" s="84">
        <f t="shared" si="12"/>
        <v>94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1198.22</v>
      </c>
      <c r="AP53" s="126"/>
      <c r="AQ53" s="84">
        <f t="shared" si="14"/>
        <v>68.5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787.63</v>
      </c>
      <c r="BA53" s="126"/>
      <c r="BB53" s="84">
        <f t="shared" si="16"/>
        <v>40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474.01</v>
      </c>
    </row>
    <row r="54" spans="1:61" x14ac:dyDescent="0.25">
      <c r="A54" s="126"/>
      <c r="B54" s="84">
        <f t="shared" si="6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728.07000000000028</v>
      </c>
      <c r="K54" s="126"/>
      <c r="L54" s="84">
        <f t="shared" si="8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267.23</v>
      </c>
      <c r="V54" s="126"/>
      <c r="W54" s="84">
        <f t="shared" si="10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58.39</v>
      </c>
      <c r="AF54" s="126"/>
      <c r="AG54" s="84">
        <f t="shared" si="12"/>
        <v>94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1198.22</v>
      </c>
      <c r="AP54" s="126"/>
      <c r="AQ54" s="84">
        <f t="shared" si="14"/>
        <v>68.5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787.63</v>
      </c>
      <c r="BA54" s="126"/>
      <c r="BB54" s="84">
        <f t="shared" si="16"/>
        <v>40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474.01</v>
      </c>
    </row>
    <row r="55" spans="1:61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58.39</v>
      </c>
      <c r="AF55" s="126"/>
      <c r="AG55" s="12">
        <f>AG54-AH55</f>
        <v>94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1198.22</v>
      </c>
      <c r="AP55" s="126"/>
      <c r="AQ55" s="12">
        <f>AQ54-AR55</f>
        <v>68.5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787.63</v>
      </c>
      <c r="BA55" s="126"/>
      <c r="BB55" s="12">
        <f>BB54-BC55</f>
        <v>40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474.01</v>
      </c>
    </row>
    <row r="56" spans="1:61" x14ac:dyDescent="0.25">
      <c r="A56" s="126"/>
      <c r="B56" s="12">
        <f t="shared" ref="B56:B75" si="18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728.07000000000028</v>
      </c>
      <c r="K56" s="126"/>
      <c r="L56" s="12">
        <f t="shared" ref="L56:L75" si="19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267.23</v>
      </c>
      <c r="V56" s="126"/>
      <c r="W56" s="12">
        <f t="shared" ref="W56:W75" si="20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58.39</v>
      </c>
      <c r="AF56" s="126"/>
      <c r="AG56" s="12">
        <f t="shared" ref="AG56:AG75" si="21">AG55-AH56</f>
        <v>94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1198.22</v>
      </c>
      <c r="AP56" s="126"/>
      <c r="AQ56" s="12">
        <f t="shared" ref="AQ56:AQ75" si="22">AQ55-AR56</f>
        <v>68.5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787.63</v>
      </c>
      <c r="BA56" s="126"/>
      <c r="BB56" s="12">
        <f t="shared" ref="BB56:BB75" si="23">BB55-BC56</f>
        <v>40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474.01</v>
      </c>
    </row>
    <row r="57" spans="1:61" x14ac:dyDescent="0.25">
      <c r="A57" s="126"/>
      <c r="B57" s="12">
        <f t="shared" si="18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728.07000000000028</v>
      </c>
      <c r="K57" s="126"/>
      <c r="L57" s="12">
        <f t="shared" si="19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267.23</v>
      </c>
      <c r="V57" s="126"/>
      <c r="W57" s="12">
        <f t="shared" si="20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58.39</v>
      </c>
      <c r="AF57" s="126"/>
      <c r="AG57" s="12">
        <f t="shared" si="21"/>
        <v>94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1198.22</v>
      </c>
      <c r="AP57" s="126"/>
      <c r="AQ57" s="12">
        <f t="shared" si="22"/>
        <v>68.5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787.63</v>
      </c>
      <c r="BA57" s="126"/>
      <c r="BB57" s="12">
        <f t="shared" si="23"/>
        <v>40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474.01</v>
      </c>
    </row>
    <row r="58" spans="1:61" x14ac:dyDescent="0.25">
      <c r="A58" s="126"/>
      <c r="B58" s="12">
        <f t="shared" si="18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728.07000000000028</v>
      </c>
      <c r="K58" s="126"/>
      <c r="L58" s="12">
        <f t="shared" si="19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267.23</v>
      </c>
      <c r="V58" s="126"/>
      <c r="W58" s="12">
        <f t="shared" si="20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58.39</v>
      </c>
      <c r="AF58" s="126"/>
      <c r="AG58" s="12">
        <f t="shared" si="21"/>
        <v>94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1198.22</v>
      </c>
      <c r="AP58" s="126"/>
      <c r="AQ58" s="12">
        <f t="shared" si="22"/>
        <v>68.5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787.63</v>
      </c>
      <c r="BA58" s="126"/>
      <c r="BB58" s="12">
        <f t="shared" si="23"/>
        <v>40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474.01</v>
      </c>
    </row>
    <row r="59" spans="1:61" x14ac:dyDescent="0.25">
      <c r="A59" s="126"/>
      <c r="B59" s="12">
        <f t="shared" si="18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728.07000000000028</v>
      </c>
      <c r="K59" s="126"/>
      <c r="L59" s="12">
        <f t="shared" si="19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267.23</v>
      </c>
      <c r="V59" s="126"/>
      <c r="W59" s="12">
        <f t="shared" si="20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58.39</v>
      </c>
      <c r="AF59" s="126"/>
      <c r="AG59" s="12">
        <f t="shared" si="21"/>
        <v>94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1198.22</v>
      </c>
      <c r="AP59" s="126"/>
      <c r="AQ59" s="12">
        <f t="shared" si="22"/>
        <v>68.5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787.63</v>
      </c>
      <c r="BA59" s="126"/>
      <c r="BB59" s="12">
        <f t="shared" si="23"/>
        <v>40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474.01</v>
      </c>
    </row>
    <row r="60" spans="1:61" x14ac:dyDescent="0.25">
      <c r="A60" s="126"/>
      <c r="B60" s="12">
        <f t="shared" si="18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728.07000000000028</v>
      </c>
      <c r="K60" s="126"/>
      <c r="L60" s="12">
        <f t="shared" si="19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267.23</v>
      </c>
      <c r="V60" s="126"/>
      <c r="W60" s="12">
        <f t="shared" si="20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58.39</v>
      </c>
      <c r="AF60" s="126"/>
      <c r="AG60" s="12">
        <f t="shared" si="21"/>
        <v>94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1198.22</v>
      </c>
      <c r="AP60" s="126"/>
      <c r="AQ60" s="12">
        <f t="shared" si="22"/>
        <v>68.5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787.63</v>
      </c>
      <c r="BA60" s="126"/>
      <c r="BB60" s="12">
        <f t="shared" si="23"/>
        <v>40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474.01</v>
      </c>
    </row>
    <row r="61" spans="1:61" x14ac:dyDescent="0.25">
      <c r="A61" s="126"/>
      <c r="B61" s="12">
        <f t="shared" si="18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728.07000000000028</v>
      </c>
      <c r="K61" s="126"/>
      <c r="L61" s="12">
        <f t="shared" si="19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267.23</v>
      </c>
      <c r="V61" s="126"/>
      <c r="W61" s="12">
        <f t="shared" si="20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58.39</v>
      </c>
      <c r="AF61" s="126"/>
      <c r="AG61" s="12">
        <f t="shared" si="21"/>
        <v>94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1198.22</v>
      </c>
      <c r="AP61" s="126"/>
      <c r="AQ61" s="12">
        <f t="shared" si="22"/>
        <v>68.5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787.63</v>
      </c>
      <c r="BA61" s="126"/>
      <c r="BB61" s="12">
        <f t="shared" si="23"/>
        <v>40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474.01</v>
      </c>
    </row>
    <row r="62" spans="1:61" x14ac:dyDescent="0.25">
      <c r="A62" s="126"/>
      <c r="B62" s="12">
        <f t="shared" si="18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728.07000000000028</v>
      </c>
      <c r="K62" s="126"/>
      <c r="L62" s="12">
        <f t="shared" si="19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267.23</v>
      </c>
      <c r="V62" s="126"/>
      <c r="W62" s="12">
        <f t="shared" si="20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58.39</v>
      </c>
      <c r="AF62" s="126"/>
      <c r="AG62" s="12">
        <f t="shared" si="21"/>
        <v>94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1198.22</v>
      </c>
      <c r="AP62" s="126"/>
      <c r="AQ62" s="12">
        <f t="shared" si="22"/>
        <v>68.5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787.63</v>
      </c>
      <c r="BA62" s="126"/>
      <c r="BB62" s="12">
        <f t="shared" si="23"/>
        <v>40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474.01</v>
      </c>
    </row>
    <row r="63" spans="1:61" x14ac:dyDescent="0.25">
      <c r="A63" s="126"/>
      <c r="B63" s="12">
        <f t="shared" si="18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728.07000000000028</v>
      </c>
      <c r="K63" s="126"/>
      <c r="L63" s="12">
        <f t="shared" si="19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267.23</v>
      </c>
      <c r="V63" s="126"/>
      <c r="W63" s="12">
        <f t="shared" si="20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58.39</v>
      </c>
      <c r="AF63" s="126"/>
      <c r="AG63" s="12">
        <f t="shared" si="21"/>
        <v>94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1198.22</v>
      </c>
      <c r="AP63" s="126"/>
      <c r="AQ63" s="12">
        <f t="shared" si="22"/>
        <v>68.5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787.63</v>
      </c>
      <c r="BA63" s="126"/>
      <c r="BB63" s="12">
        <f t="shared" si="23"/>
        <v>40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474.01</v>
      </c>
    </row>
    <row r="64" spans="1:61" x14ac:dyDescent="0.25">
      <c r="A64" s="126"/>
      <c r="B64" s="12">
        <f t="shared" si="18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728.07000000000028</v>
      </c>
      <c r="K64" s="126"/>
      <c r="L64" s="12">
        <f t="shared" si="19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267.23</v>
      </c>
      <c r="V64" s="126"/>
      <c r="W64" s="12">
        <f t="shared" si="20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58.39</v>
      </c>
      <c r="AF64" s="126"/>
      <c r="AG64" s="12">
        <f t="shared" si="21"/>
        <v>94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1198.22</v>
      </c>
      <c r="AP64" s="126"/>
      <c r="AQ64" s="12">
        <f t="shared" si="22"/>
        <v>68.5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787.63</v>
      </c>
      <c r="BA64" s="126"/>
      <c r="BB64" s="12">
        <f t="shared" si="23"/>
        <v>40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474.01</v>
      </c>
    </row>
    <row r="65" spans="1:61" x14ac:dyDescent="0.25">
      <c r="A65" s="126"/>
      <c r="B65" s="12">
        <f t="shared" si="18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728.07000000000028</v>
      </c>
      <c r="K65" s="126"/>
      <c r="L65" s="12">
        <f t="shared" si="19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267.23</v>
      </c>
      <c r="V65" s="126"/>
      <c r="W65" s="12">
        <f t="shared" si="20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58.39</v>
      </c>
      <c r="AF65" s="126"/>
      <c r="AG65" s="12">
        <f t="shared" si="21"/>
        <v>94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1198.22</v>
      </c>
      <c r="AP65" s="126"/>
      <c r="AQ65" s="12">
        <f t="shared" si="22"/>
        <v>68.5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787.63</v>
      </c>
      <c r="BA65" s="126"/>
      <c r="BB65" s="12">
        <f t="shared" si="23"/>
        <v>40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474.01</v>
      </c>
    </row>
    <row r="66" spans="1:61" x14ac:dyDescent="0.25">
      <c r="A66" s="126"/>
      <c r="B66" s="12">
        <f t="shared" si="18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728.07000000000028</v>
      </c>
      <c r="K66" s="126"/>
      <c r="L66" s="12">
        <f t="shared" si="19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267.23</v>
      </c>
      <c r="V66" s="126"/>
      <c r="W66" s="12">
        <f t="shared" si="20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58.39</v>
      </c>
      <c r="AF66" s="126"/>
      <c r="AG66" s="12">
        <f t="shared" si="21"/>
        <v>94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1198.22</v>
      </c>
      <c r="AP66" s="126"/>
      <c r="AQ66" s="12">
        <f t="shared" si="22"/>
        <v>68.5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787.63</v>
      </c>
      <c r="BA66" s="126"/>
      <c r="BB66" s="12">
        <f t="shared" si="23"/>
        <v>40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474.01</v>
      </c>
    </row>
    <row r="67" spans="1:61" x14ac:dyDescent="0.25">
      <c r="A67" s="126"/>
      <c r="B67" s="12">
        <f t="shared" si="18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728.07000000000028</v>
      </c>
      <c r="K67" s="126"/>
      <c r="L67" s="12">
        <f t="shared" si="19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267.23</v>
      </c>
      <c r="V67" s="126"/>
      <c r="W67" s="12">
        <f t="shared" si="20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58.39</v>
      </c>
      <c r="AF67" s="126"/>
      <c r="AG67" s="12">
        <f t="shared" si="21"/>
        <v>94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1198.22</v>
      </c>
      <c r="AP67" s="126"/>
      <c r="AQ67" s="12">
        <f t="shared" si="22"/>
        <v>68.5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787.63</v>
      </c>
      <c r="BA67" s="126"/>
      <c r="BB67" s="12">
        <f t="shared" si="23"/>
        <v>40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474.01</v>
      </c>
    </row>
    <row r="68" spans="1:61" x14ac:dyDescent="0.25">
      <c r="A68" s="126"/>
      <c r="B68" s="12">
        <f t="shared" si="18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728.07000000000028</v>
      </c>
      <c r="K68" s="126"/>
      <c r="L68" s="12">
        <f t="shared" si="19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267.23</v>
      </c>
      <c r="V68" s="126"/>
      <c r="W68" s="12">
        <f t="shared" si="20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58.39</v>
      </c>
      <c r="AF68" s="126"/>
      <c r="AG68" s="12">
        <f t="shared" si="21"/>
        <v>94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1198.22</v>
      </c>
      <c r="AP68" s="126"/>
      <c r="AQ68" s="12">
        <f t="shared" si="22"/>
        <v>68.5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787.63</v>
      </c>
      <c r="BA68" s="126"/>
      <c r="BB68" s="12">
        <f t="shared" si="23"/>
        <v>40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474.01</v>
      </c>
    </row>
    <row r="69" spans="1:61" x14ac:dyDescent="0.25">
      <c r="A69" s="126"/>
      <c r="B69" s="12">
        <f t="shared" si="18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728.07000000000028</v>
      </c>
      <c r="K69" s="126"/>
      <c r="L69" s="12">
        <f t="shared" si="19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267.23</v>
      </c>
      <c r="V69" s="126"/>
      <c r="W69" s="12">
        <f t="shared" si="20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58.39</v>
      </c>
      <c r="AF69" s="126"/>
      <c r="AG69" s="12">
        <f t="shared" si="21"/>
        <v>94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1198.22</v>
      </c>
      <c r="AP69" s="126"/>
      <c r="AQ69" s="12">
        <f t="shared" si="22"/>
        <v>68.5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787.63</v>
      </c>
      <c r="BA69" s="126"/>
      <c r="BB69" s="12">
        <f t="shared" si="23"/>
        <v>40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474.01</v>
      </c>
    </row>
    <row r="70" spans="1:61" x14ac:dyDescent="0.25">
      <c r="A70" s="126"/>
      <c r="B70" s="12">
        <f t="shared" si="18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728.07000000000028</v>
      </c>
      <c r="K70" s="126"/>
      <c r="L70" s="12">
        <f t="shared" si="19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267.23</v>
      </c>
      <c r="V70" s="126"/>
      <c r="W70" s="12">
        <f t="shared" si="20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58.39</v>
      </c>
      <c r="AF70" s="126"/>
      <c r="AG70" s="12">
        <f t="shared" si="21"/>
        <v>94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1198.22</v>
      </c>
      <c r="AP70" s="126"/>
      <c r="AQ70" s="12">
        <f t="shared" si="22"/>
        <v>68.5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787.63</v>
      </c>
      <c r="BA70" s="126"/>
      <c r="BB70" s="12">
        <f t="shared" si="23"/>
        <v>40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474.01</v>
      </c>
    </row>
    <row r="71" spans="1:61" x14ac:dyDescent="0.25">
      <c r="A71" s="126"/>
      <c r="B71" s="12">
        <f t="shared" si="18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728.07000000000028</v>
      </c>
      <c r="K71" s="126"/>
      <c r="L71" s="12">
        <f t="shared" si="19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267.23</v>
      </c>
      <c r="V71" s="126"/>
      <c r="W71" s="12">
        <f t="shared" si="20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58.39</v>
      </c>
      <c r="AF71" s="126"/>
      <c r="AG71" s="12">
        <f t="shared" si="21"/>
        <v>94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1198.22</v>
      </c>
      <c r="AP71" s="126"/>
      <c r="AQ71" s="12">
        <f t="shared" si="22"/>
        <v>68.5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787.63</v>
      </c>
      <c r="BA71" s="126"/>
      <c r="BB71" s="12">
        <f t="shared" si="23"/>
        <v>40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474.01</v>
      </c>
    </row>
    <row r="72" spans="1:61" x14ac:dyDescent="0.25">
      <c r="A72" s="126"/>
      <c r="B72" s="12">
        <f t="shared" si="18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728.07000000000028</v>
      </c>
      <c r="K72" s="126"/>
      <c r="L72" s="12">
        <f t="shared" si="19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267.23</v>
      </c>
      <c r="V72" s="126"/>
      <c r="W72" s="12">
        <f t="shared" si="20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58.39</v>
      </c>
      <c r="AF72" s="126"/>
      <c r="AG72" s="12">
        <f t="shared" si="21"/>
        <v>94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1198.22</v>
      </c>
      <c r="AP72" s="126"/>
      <c r="AQ72" s="12">
        <f t="shared" si="22"/>
        <v>68.5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787.63</v>
      </c>
      <c r="BA72" s="126"/>
      <c r="BB72" s="12">
        <f t="shared" si="23"/>
        <v>40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474.01</v>
      </c>
    </row>
    <row r="73" spans="1:61" x14ac:dyDescent="0.25">
      <c r="A73" s="126"/>
      <c r="B73" s="12">
        <f t="shared" si="18"/>
        <v>57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728.07000000000028</v>
      </c>
      <c r="K73" s="126"/>
      <c r="L73" s="12">
        <f t="shared" si="19"/>
        <v>21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267.23</v>
      </c>
      <c r="V73" s="126"/>
      <c r="W73" s="12">
        <f t="shared" si="20"/>
        <v>5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58.39</v>
      </c>
      <c r="AF73" s="126"/>
      <c r="AG73" s="12">
        <f t="shared" si="21"/>
        <v>94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1198.22</v>
      </c>
      <c r="AP73" s="126"/>
      <c r="AQ73" s="12">
        <f t="shared" si="22"/>
        <v>68.5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787.63</v>
      </c>
      <c r="BA73" s="126"/>
      <c r="BB73" s="12">
        <f t="shared" si="23"/>
        <v>40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474.01</v>
      </c>
    </row>
    <row r="74" spans="1:61" x14ac:dyDescent="0.25">
      <c r="A74" s="126"/>
      <c r="B74" s="12">
        <f t="shared" si="18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728.07000000000028</v>
      </c>
      <c r="K74" s="126"/>
      <c r="L74" s="12">
        <f t="shared" si="19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267.23</v>
      </c>
      <c r="V74" s="126"/>
      <c r="W74" s="12">
        <f t="shared" si="20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58.39</v>
      </c>
      <c r="AF74" s="126"/>
      <c r="AG74" s="12">
        <f t="shared" si="21"/>
        <v>94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1198.22</v>
      </c>
      <c r="AP74" s="126"/>
      <c r="AQ74" s="12">
        <f t="shared" si="22"/>
        <v>68.5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787.63</v>
      </c>
      <c r="BA74" s="126"/>
      <c r="BB74" s="12">
        <f t="shared" si="23"/>
        <v>40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474.01</v>
      </c>
    </row>
    <row r="75" spans="1:61" x14ac:dyDescent="0.25">
      <c r="A75" s="126"/>
      <c r="B75" s="12">
        <f t="shared" si="18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728.07000000000028</v>
      </c>
      <c r="K75" s="126"/>
      <c r="L75" s="12">
        <f t="shared" si="19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267.23</v>
      </c>
      <c r="V75" s="126"/>
      <c r="W75" s="12">
        <f t="shared" si="20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58.39</v>
      </c>
      <c r="AF75" s="126"/>
      <c r="AG75" s="12">
        <f t="shared" si="21"/>
        <v>94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1198.22</v>
      </c>
      <c r="AP75" s="126"/>
      <c r="AQ75" s="12">
        <f t="shared" si="22"/>
        <v>68.5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787.63</v>
      </c>
      <c r="BA75" s="126"/>
      <c r="BB75" s="12">
        <f t="shared" si="23"/>
        <v>40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474.01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58.39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1198.22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787.63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474.01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94</v>
      </c>
      <c r="AS81" s="45" t="s">
        <v>4</v>
      </c>
      <c r="AT81" s="57">
        <f>AU5+AU6-AR78+AU7</f>
        <v>68.5</v>
      </c>
      <c r="BD81" s="45" t="s">
        <v>4</v>
      </c>
      <c r="BE81" s="57">
        <f>BF5+BF6-BC78+BF7</f>
        <v>40</v>
      </c>
    </row>
    <row r="82" spans="3:58" ht="15.75" thickBot="1" x14ac:dyDescent="0.3"/>
    <row r="83" spans="3:58" ht="15.75" thickBot="1" x14ac:dyDescent="0.3">
      <c r="C83" s="1088" t="s">
        <v>11</v>
      </c>
      <c r="D83" s="1089"/>
      <c r="E83" s="58">
        <f>E5+E6-F78+E7</f>
        <v>342.7299999999999</v>
      </c>
      <c r="F83" s="74"/>
      <c r="M83" s="1088" t="s">
        <v>11</v>
      </c>
      <c r="N83" s="1089"/>
      <c r="O83" s="58">
        <f>O5+O6-P78+O7</f>
        <v>-128.31</v>
      </c>
      <c r="P83" s="74"/>
      <c r="X83" s="1088" t="s">
        <v>11</v>
      </c>
      <c r="Y83" s="1089"/>
      <c r="Z83" s="58">
        <f>Z5+Z6-AA78+Z7</f>
        <v>0</v>
      </c>
      <c r="AA83" s="74"/>
      <c r="AH83" s="1088" t="s">
        <v>11</v>
      </c>
      <c r="AI83" s="1089"/>
      <c r="AJ83" s="58">
        <f>AJ5+AJ6-AK78+AJ7</f>
        <v>1198.22</v>
      </c>
      <c r="AK83" s="74"/>
      <c r="AR83" s="1088" t="s">
        <v>11</v>
      </c>
      <c r="AS83" s="1089"/>
      <c r="AT83" s="58">
        <f>AT5+AT6-AU78+AT7</f>
        <v>787.63</v>
      </c>
      <c r="AU83" s="74"/>
      <c r="BC83" s="1088" t="s">
        <v>11</v>
      </c>
      <c r="BD83" s="1089"/>
      <c r="BE83" s="58">
        <f>BE5+BE6-BF78+BE7</f>
        <v>474.01</v>
      </c>
      <c r="BF83" s="74"/>
    </row>
  </sheetData>
  <sortState ref="C4:F7">
    <sortCondition ref="D4:D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6" t="s">
        <v>227</v>
      </c>
      <c r="B1" s="1086"/>
      <c r="C1" s="1086"/>
      <c r="D1" s="1086"/>
      <c r="E1" s="1086"/>
      <c r="F1" s="1086"/>
      <c r="G1" s="10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076" t="s">
        <v>53</v>
      </c>
      <c r="B5" s="1078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076"/>
      <c r="B6" s="1078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8" t="s">
        <v>11</v>
      </c>
      <c r="D60" s="108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86" t="s">
        <v>228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8"/>
      <c r="C4" s="104"/>
      <c r="D4" s="141"/>
      <c r="E4" s="87"/>
      <c r="F4" s="74"/>
      <c r="G4" s="935"/>
    </row>
    <row r="5" spans="1:9" ht="29.25" x14ac:dyDescent="0.25">
      <c r="A5" s="12" t="s">
        <v>67</v>
      </c>
      <c r="B5" s="934" t="s">
        <v>139</v>
      </c>
      <c r="C5" s="104">
        <v>34</v>
      </c>
      <c r="D5" s="141">
        <v>44494</v>
      </c>
      <c r="E5" s="958">
        <v>2022.78</v>
      </c>
      <c r="F5" s="953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58">
        <v>3497.97</v>
      </c>
      <c r="F6" s="95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177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180</v>
      </c>
      <c r="C11" s="467"/>
      <c r="D11" s="996"/>
      <c r="E11" s="997"/>
      <c r="F11" s="998">
        <f t="shared" ref="F11:F30" si="0">D11</f>
        <v>0</v>
      </c>
      <c r="G11" s="999"/>
      <c r="H11" s="1000"/>
      <c r="I11" s="286">
        <f>I10-F11</f>
        <v>5229.7</v>
      </c>
    </row>
    <row r="12" spans="1:9" x14ac:dyDescent="0.25">
      <c r="A12" s="76"/>
      <c r="B12" s="512">
        <f t="shared" ref="B12:B30" si="1">B11-C12</f>
        <v>180</v>
      </c>
      <c r="C12" s="467"/>
      <c r="D12" s="996"/>
      <c r="E12" s="997"/>
      <c r="F12" s="998">
        <f t="shared" si="0"/>
        <v>0</v>
      </c>
      <c r="G12" s="999"/>
      <c r="H12" s="1000"/>
      <c r="I12" s="286">
        <f t="shared" ref="I12:I30" si="2">I11-F12</f>
        <v>5229.7</v>
      </c>
    </row>
    <row r="13" spans="1:9" x14ac:dyDescent="0.25">
      <c r="A13" s="56"/>
      <c r="B13" s="512">
        <f t="shared" si="1"/>
        <v>180</v>
      </c>
      <c r="C13" s="467"/>
      <c r="D13" s="996"/>
      <c r="E13" s="997"/>
      <c r="F13" s="998">
        <f t="shared" si="0"/>
        <v>0</v>
      </c>
      <c r="G13" s="999"/>
      <c r="H13" s="1000"/>
      <c r="I13" s="286">
        <f t="shared" si="2"/>
        <v>5229.7</v>
      </c>
    </row>
    <row r="14" spans="1:9" x14ac:dyDescent="0.25">
      <c r="A14" s="76"/>
      <c r="B14" s="512">
        <f t="shared" si="1"/>
        <v>180</v>
      </c>
      <c r="C14" s="467"/>
      <c r="D14" s="996"/>
      <c r="E14" s="997"/>
      <c r="F14" s="998">
        <f t="shared" si="0"/>
        <v>0</v>
      </c>
      <c r="G14" s="999"/>
      <c r="H14" s="1000"/>
      <c r="I14" s="286">
        <f t="shared" si="2"/>
        <v>5229.7</v>
      </c>
    </row>
    <row r="15" spans="1:9" x14ac:dyDescent="0.25">
      <c r="A15" s="76"/>
      <c r="B15" s="512">
        <f t="shared" si="1"/>
        <v>180</v>
      </c>
      <c r="C15" s="467"/>
      <c r="D15" s="996"/>
      <c r="E15" s="997"/>
      <c r="F15" s="998">
        <f t="shared" si="0"/>
        <v>0</v>
      </c>
      <c r="G15" s="999"/>
      <c r="H15" s="1000"/>
      <c r="I15" s="286">
        <f t="shared" si="2"/>
        <v>5229.7</v>
      </c>
    </row>
    <row r="16" spans="1:9" x14ac:dyDescent="0.25">
      <c r="B16" s="512">
        <f t="shared" si="1"/>
        <v>180</v>
      </c>
      <c r="C16" s="467"/>
      <c r="D16" s="996"/>
      <c r="E16" s="997"/>
      <c r="F16" s="998">
        <f t="shared" si="0"/>
        <v>0</v>
      </c>
      <c r="G16" s="999"/>
      <c r="H16" s="1000"/>
      <c r="I16" s="286">
        <f t="shared" si="2"/>
        <v>5229.7</v>
      </c>
    </row>
    <row r="17" spans="2:9" x14ac:dyDescent="0.25">
      <c r="B17" s="512">
        <f t="shared" si="1"/>
        <v>180</v>
      </c>
      <c r="C17" s="467"/>
      <c r="D17" s="996"/>
      <c r="E17" s="997"/>
      <c r="F17" s="998">
        <f t="shared" si="0"/>
        <v>0</v>
      </c>
      <c r="G17" s="999"/>
      <c r="H17" s="1000"/>
      <c r="I17" s="286">
        <f t="shared" si="2"/>
        <v>5229.7</v>
      </c>
    </row>
    <row r="18" spans="2:9" x14ac:dyDescent="0.25">
      <c r="B18" s="512">
        <f t="shared" si="1"/>
        <v>180</v>
      </c>
      <c r="C18" s="467"/>
      <c r="D18" s="996"/>
      <c r="E18" s="1001"/>
      <c r="F18" s="998">
        <f t="shared" si="0"/>
        <v>0</v>
      </c>
      <c r="G18" s="999"/>
      <c r="H18" s="1000"/>
      <c r="I18" s="286">
        <f t="shared" si="2"/>
        <v>5229.7</v>
      </c>
    </row>
    <row r="19" spans="2:9" x14ac:dyDescent="0.25">
      <c r="B19" s="512">
        <f t="shared" si="1"/>
        <v>180</v>
      </c>
      <c r="C19" s="467"/>
      <c r="D19" s="996"/>
      <c r="E19" s="1001"/>
      <c r="F19" s="998">
        <f t="shared" si="0"/>
        <v>0</v>
      </c>
      <c r="G19" s="999"/>
      <c r="H19" s="1000"/>
      <c r="I19" s="286">
        <f t="shared" si="2"/>
        <v>5229.7</v>
      </c>
    </row>
    <row r="20" spans="2:9" x14ac:dyDescent="0.25">
      <c r="B20" s="512">
        <f t="shared" si="1"/>
        <v>180</v>
      </c>
      <c r="C20" s="467"/>
      <c r="D20" s="996"/>
      <c r="E20" s="1001"/>
      <c r="F20" s="998">
        <f t="shared" si="0"/>
        <v>0</v>
      </c>
      <c r="G20" s="999"/>
      <c r="H20" s="1000"/>
      <c r="I20" s="286">
        <f t="shared" si="2"/>
        <v>5229.7</v>
      </c>
    </row>
    <row r="21" spans="2:9" x14ac:dyDescent="0.25">
      <c r="B21" s="512">
        <f t="shared" si="1"/>
        <v>180</v>
      </c>
      <c r="C21" s="467"/>
      <c r="D21" s="996"/>
      <c r="E21" s="1001"/>
      <c r="F21" s="998">
        <f t="shared" si="0"/>
        <v>0</v>
      </c>
      <c r="G21" s="1002"/>
      <c r="H21" s="1003"/>
      <c r="I21" s="136">
        <f t="shared" si="2"/>
        <v>5229.7</v>
      </c>
    </row>
    <row r="22" spans="2:9" x14ac:dyDescent="0.25">
      <c r="B22" s="512">
        <f t="shared" si="1"/>
        <v>180</v>
      </c>
      <c r="C22" s="467"/>
      <c r="D22" s="996"/>
      <c r="E22" s="1001"/>
      <c r="F22" s="998">
        <f t="shared" si="0"/>
        <v>0</v>
      </c>
      <c r="G22" s="1002"/>
      <c r="H22" s="1003"/>
      <c r="I22" s="136">
        <f t="shared" si="2"/>
        <v>5229.7</v>
      </c>
    </row>
    <row r="23" spans="2:9" x14ac:dyDescent="0.25">
      <c r="B23" s="512">
        <f t="shared" si="1"/>
        <v>180</v>
      </c>
      <c r="C23" s="467"/>
      <c r="D23" s="996"/>
      <c r="E23" s="1001"/>
      <c r="F23" s="998">
        <f t="shared" si="0"/>
        <v>0</v>
      </c>
      <c r="G23" s="1002"/>
      <c r="H23" s="1003"/>
      <c r="I23" s="136">
        <f t="shared" si="2"/>
        <v>5229.7</v>
      </c>
    </row>
    <row r="24" spans="2:9" x14ac:dyDescent="0.25">
      <c r="B24" s="512">
        <f t="shared" si="1"/>
        <v>180</v>
      </c>
      <c r="C24" s="467"/>
      <c r="D24" s="646"/>
      <c r="E24" s="516"/>
      <c r="F24" s="468">
        <f t="shared" si="0"/>
        <v>0</v>
      </c>
      <c r="G24" s="469"/>
      <c r="H24" s="645"/>
      <c r="I24" s="136">
        <f t="shared" si="2"/>
        <v>5229.7</v>
      </c>
    </row>
    <row r="25" spans="2:9" x14ac:dyDescent="0.25">
      <c r="B25" s="512">
        <f t="shared" si="1"/>
        <v>180</v>
      </c>
      <c r="C25" s="467"/>
      <c r="D25" s="646"/>
      <c r="E25" s="516"/>
      <c r="F25" s="468">
        <f t="shared" si="0"/>
        <v>0</v>
      </c>
      <c r="G25" s="469"/>
      <c r="H25" s="645"/>
      <c r="I25" s="136">
        <f t="shared" si="2"/>
        <v>5229.7</v>
      </c>
    </row>
    <row r="26" spans="2:9" x14ac:dyDescent="0.25">
      <c r="B26" s="512">
        <f t="shared" si="1"/>
        <v>180</v>
      </c>
      <c r="C26" s="467"/>
      <c r="D26" s="646"/>
      <c r="E26" s="516"/>
      <c r="F26" s="468">
        <f t="shared" si="0"/>
        <v>0</v>
      </c>
      <c r="G26" s="469"/>
      <c r="H26" s="645"/>
      <c r="I26" s="136">
        <f t="shared" si="2"/>
        <v>5229.7</v>
      </c>
    </row>
    <row r="27" spans="2:9" x14ac:dyDescent="0.25">
      <c r="B27" s="512">
        <f t="shared" si="1"/>
        <v>180</v>
      </c>
      <c r="C27" s="467"/>
      <c r="D27" s="646"/>
      <c r="E27" s="516"/>
      <c r="F27" s="468">
        <f t="shared" si="0"/>
        <v>0</v>
      </c>
      <c r="G27" s="469"/>
      <c r="H27" s="504"/>
      <c r="I27" s="136">
        <f t="shared" si="2"/>
        <v>5229.7</v>
      </c>
    </row>
    <row r="28" spans="2:9" x14ac:dyDescent="0.25">
      <c r="B28" s="512">
        <f t="shared" si="1"/>
        <v>180</v>
      </c>
      <c r="C28" s="467"/>
      <c r="D28" s="646"/>
      <c r="E28" s="516"/>
      <c r="F28" s="468">
        <f t="shared" si="0"/>
        <v>0</v>
      </c>
      <c r="G28" s="469"/>
      <c r="H28" s="504"/>
      <c r="I28" s="136">
        <f t="shared" si="2"/>
        <v>5229.7</v>
      </c>
    </row>
    <row r="29" spans="2:9" x14ac:dyDescent="0.25">
      <c r="B29" s="512">
        <f t="shared" si="1"/>
        <v>180</v>
      </c>
      <c r="C29" s="467"/>
      <c r="D29" s="646"/>
      <c r="E29" s="516"/>
      <c r="F29" s="468">
        <f t="shared" si="0"/>
        <v>0</v>
      </c>
      <c r="G29" s="469"/>
      <c r="H29" s="504"/>
      <c r="I29" s="136">
        <f t="shared" si="2"/>
        <v>5229.7</v>
      </c>
    </row>
    <row r="30" spans="2:9" x14ac:dyDescent="0.25">
      <c r="B30" s="512">
        <f t="shared" si="1"/>
        <v>180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5229.7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30" t="s">
        <v>21</v>
      </c>
      <c r="E35" s="931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32" t="s">
        <v>4</v>
      </c>
      <c r="E36" s="933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138</v>
      </c>
      <c r="C4" s="104"/>
      <c r="D4" s="141"/>
      <c r="E4" s="87"/>
      <c r="F4" s="74"/>
      <c r="G4" s="823"/>
    </row>
    <row r="5" spans="1:9" x14ac:dyDescent="0.25">
      <c r="A5" s="76"/>
      <c r="B5" s="1157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4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2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2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2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2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2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2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2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2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2"/>
      <c r="E16" s="773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4"/>
      <c r="E17" s="773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2"/>
      <c r="E18" s="773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2"/>
      <c r="E19" s="773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2"/>
      <c r="E20" s="773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2"/>
      <c r="E21" s="773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2"/>
      <c r="E22" s="773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2"/>
      <c r="E23" s="773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2"/>
      <c r="E24" s="773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2"/>
      <c r="E25" s="773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2"/>
      <c r="E26" s="773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9" t="s">
        <v>21</v>
      </c>
      <c r="E33" s="82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1" t="s">
        <v>4</v>
      </c>
      <c r="E34" s="82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75</v>
      </c>
      <c r="C4" s="104"/>
      <c r="D4" s="141"/>
      <c r="E4" s="87"/>
      <c r="F4" s="74"/>
      <c r="G4" s="604"/>
    </row>
    <row r="5" spans="1:9" x14ac:dyDescent="0.25">
      <c r="A5" s="76"/>
      <c r="B5" s="115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0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0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0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0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0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2"/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158" t="s">
        <v>105</v>
      </c>
      <c r="C4" s="67"/>
      <c r="D4" s="261"/>
      <c r="E4" s="202"/>
      <c r="F4" s="150"/>
    </row>
    <row r="5" spans="1:11" ht="15" customHeight="1" thickBot="1" x14ac:dyDescent="0.3">
      <c r="A5" s="554" t="s">
        <v>68</v>
      </c>
      <c r="B5" s="1159"/>
      <c r="C5" s="263"/>
      <c r="D5" s="261"/>
      <c r="E5" s="553"/>
      <c r="F5" s="284"/>
      <c r="G5" s="322"/>
      <c r="H5" s="59">
        <f>E4+E5+E6</f>
        <v>0</v>
      </c>
    </row>
    <row r="6" spans="1:11" ht="17.25" thickTop="1" thickBot="1" x14ac:dyDescent="0.3">
      <c r="A6" s="555"/>
      <c r="B6" s="1160"/>
      <c r="C6" s="263"/>
      <c r="D6" s="261"/>
      <c r="E6" s="494"/>
      <c r="F6" s="284"/>
      <c r="G6" s="256"/>
      <c r="H6" s="256"/>
      <c r="I6" s="1145" t="s">
        <v>3</v>
      </c>
      <c r="J6" s="113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6"/>
      <c r="J7" s="1161"/>
    </row>
    <row r="8" spans="1:11" ht="15.75" thickTop="1" x14ac:dyDescent="0.25">
      <c r="A8" s="81" t="s">
        <v>32</v>
      </c>
      <c r="B8" s="713">
        <f>F4+F5+F6-C8</f>
        <v>0</v>
      </c>
      <c r="C8" s="15"/>
      <c r="D8" s="197">
        <v>0</v>
      </c>
      <c r="E8" s="347"/>
      <c r="F8" s="70">
        <f t="shared" ref="F8:F43" si="0">D8</f>
        <v>0</v>
      </c>
      <c r="G8" s="281"/>
      <c r="H8" s="282"/>
      <c r="I8" s="275">
        <f>E5+E4-F8+E6</f>
        <v>0</v>
      </c>
      <c r="J8" s="454">
        <f>F4+F5+F6-C8</f>
        <v>0</v>
      </c>
    </row>
    <row r="9" spans="1:11" x14ac:dyDescent="0.25">
      <c r="A9" s="219"/>
      <c r="B9" s="713">
        <f>B8-C9</f>
        <v>0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0</v>
      </c>
      <c r="J9" s="329">
        <f>J8-C9</f>
        <v>0</v>
      </c>
      <c r="K9" s="256"/>
    </row>
    <row r="10" spans="1:11" x14ac:dyDescent="0.25">
      <c r="A10" s="206"/>
      <c r="B10" s="713">
        <f t="shared" ref="B10:B45" si="1">B9-C10</f>
        <v>0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42" si="2">I9-F10</f>
        <v>0</v>
      </c>
      <c r="J10" s="329">
        <f t="shared" ref="J10:J42" si="3">J9-C10</f>
        <v>0</v>
      </c>
      <c r="K10" s="256"/>
    </row>
    <row r="11" spans="1:11" x14ac:dyDescent="0.25">
      <c r="A11" s="83" t="s">
        <v>33</v>
      </c>
      <c r="B11" s="713">
        <f t="shared" si="1"/>
        <v>0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0</v>
      </c>
      <c r="J11" s="329">
        <f t="shared" si="3"/>
        <v>0</v>
      </c>
      <c r="K11" s="256"/>
    </row>
    <row r="12" spans="1:11" x14ac:dyDescent="0.25">
      <c r="A12" s="74"/>
      <c r="B12" s="713">
        <f t="shared" si="1"/>
        <v>0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0</v>
      </c>
      <c r="J12" s="329">
        <f t="shared" si="3"/>
        <v>0</v>
      </c>
      <c r="K12" s="256"/>
    </row>
    <row r="13" spans="1:11" x14ac:dyDescent="0.25">
      <c r="A13" s="74"/>
      <c r="B13" s="713">
        <f t="shared" si="1"/>
        <v>0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0</v>
      </c>
      <c r="J13" s="329">
        <f t="shared" si="3"/>
        <v>0</v>
      </c>
      <c r="K13" s="256"/>
    </row>
    <row r="14" spans="1:11" x14ac:dyDescent="0.25">
      <c r="B14" s="713">
        <f t="shared" si="1"/>
        <v>0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0</v>
      </c>
      <c r="J14" s="329">
        <f t="shared" si="3"/>
        <v>0</v>
      </c>
    </row>
    <row r="15" spans="1:11" x14ac:dyDescent="0.25">
      <c r="B15" s="713">
        <f t="shared" si="1"/>
        <v>0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0</v>
      </c>
      <c r="J15" s="329">
        <f t="shared" si="3"/>
        <v>0</v>
      </c>
    </row>
    <row r="16" spans="1:11" x14ac:dyDescent="0.25">
      <c r="A16" s="82"/>
      <c r="B16" s="713">
        <f t="shared" si="1"/>
        <v>0</v>
      </c>
      <c r="C16" s="15"/>
      <c r="D16" s="197">
        <v>0</v>
      </c>
      <c r="E16" s="362"/>
      <c r="F16" s="70">
        <f t="shared" si="0"/>
        <v>0</v>
      </c>
      <c r="G16" s="71"/>
      <c r="H16" s="72"/>
      <c r="I16" s="275">
        <f t="shared" si="2"/>
        <v>0</v>
      </c>
      <c r="J16" s="329">
        <f t="shared" si="3"/>
        <v>0</v>
      </c>
    </row>
    <row r="17" spans="1:11" x14ac:dyDescent="0.25">
      <c r="A17" s="84"/>
      <c r="B17" s="713">
        <f t="shared" si="1"/>
        <v>0</v>
      </c>
      <c r="C17" s="15"/>
      <c r="D17" s="197">
        <v>0</v>
      </c>
      <c r="E17" s="362"/>
      <c r="F17" s="70">
        <f t="shared" si="0"/>
        <v>0</v>
      </c>
      <c r="G17" s="218"/>
      <c r="H17" s="72"/>
      <c r="I17" s="275">
        <f t="shared" si="2"/>
        <v>0</v>
      </c>
      <c r="J17" s="329">
        <f t="shared" si="3"/>
        <v>0</v>
      </c>
    </row>
    <row r="18" spans="1:11" x14ac:dyDescent="0.25">
      <c r="A18" s="2"/>
      <c r="B18" s="713">
        <f t="shared" si="1"/>
        <v>0</v>
      </c>
      <c r="C18" s="15"/>
      <c r="D18" s="197">
        <v>0</v>
      </c>
      <c r="E18" s="362"/>
      <c r="F18" s="70">
        <f t="shared" si="0"/>
        <v>0</v>
      </c>
      <c r="G18" s="71"/>
      <c r="H18" s="72"/>
      <c r="I18" s="275">
        <f t="shared" si="2"/>
        <v>0</v>
      </c>
      <c r="J18" s="329">
        <f t="shared" si="3"/>
        <v>0</v>
      </c>
    </row>
    <row r="19" spans="1:11" x14ac:dyDescent="0.25">
      <c r="A19" s="2"/>
      <c r="B19" s="713">
        <f t="shared" si="1"/>
        <v>0</v>
      </c>
      <c r="C19" s="15"/>
      <c r="D19" s="197">
        <v>0</v>
      </c>
      <c r="E19" s="362"/>
      <c r="F19" s="70">
        <f t="shared" si="0"/>
        <v>0</v>
      </c>
      <c r="G19" s="71"/>
      <c r="H19" s="72"/>
      <c r="I19" s="275">
        <f t="shared" si="2"/>
        <v>0</v>
      </c>
      <c r="J19" s="329">
        <f t="shared" si="3"/>
        <v>0</v>
      </c>
    </row>
    <row r="20" spans="1:11" x14ac:dyDescent="0.25">
      <c r="A20" s="2"/>
      <c r="B20" s="713">
        <f t="shared" si="1"/>
        <v>0</v>
      </c>
      <c r="C20" s="15"/>
      <c r="D20" s="197">
        <v>0</v>
      </c>
      <c r="E20" s="346"/>
      <c r="F20" s="70">
        <f t="shared" si="0"/>
        <v>0</v>
      </c>
      <c r="G20" s="71"/>
      <c r="H20" s="72"/>
      <c r="I20" s="275">
        <f t="shared" si="2"/>
        <v>0</v>
      </c>
      <c r="J20" s="329">
        <f t="shared" si="3"/>
        <v>0</v>
      </c>
    </row>
    <row r="21" spans="1:11" x14ac:dyDescent="0.25">
      <c r="A21" s="2"/>
      <c r="B21" s="713">
        <f t="shared" si="1"/>
        <v>0</v>
      </c>
      <c r="C21" s="15"/>
      <c r="D21" s="197">
        <v>0</v>
      </c>
      <c r="E21" s="346"/>
      <c r="F21" s="70">
        <f t="shared" si="0"/>
        <v>0</v>
      </c>
      <c r="G21" s="71"/>
      <c r="H21" s="72"/>
      <c r="I21" s="275">
        <f t="shared" si="2"/>
        <v>0</v>
      </c>
      <c r="J21" s="329">
        <f t="shared" si="3"/>
        <v>0</v>
      </c>
    </row>
    <row r="22" spans="1:11" x14ac:dyDescent="0.25">
      <c r="A22" s="2"/>
      <c r="B22" s="713">
        <f t="shared" si="1"/>
        <v>0</v>
      </c>
      <c r="C22" s="15"/>
      <c r="D22" s="197">
        <v>0</v>
      </c>
      <c r="E22" s="346"/>
      <c r="F22" s="70">
        <f t="shared" si="0"/>
        <v>0</v>
      </c>
      <c r="G22" s="71"/>
      <c r="H22" s="72"/>
      <c r="I22" s="275">
        <f t="shared" si="2"/>
        <v>0</v>
      </c>
      <c r="J22" s="329">
        <f t="shared" si="3"/>
        <v>0</v>
      </c>
    </row>
    <row r="23" spans="1:11" x14ac:dyDescent="0.25">
      <c r="A23" s="2"/>
      <c r="B23" s="713">
        <f t="shared" si="1"/>
        <v>0</v>
      </c>
      <c r="C23" s="15"/>
      <c r="D23" s="197">
        <v>0</v>
      </c>
      <c r="E23" s="346"/>
      <c r="F23" s="70">
        <f t="shared" si="0"/>
        <v>0</v>
      </c>
      <c r="G23" s="71"/>
      <c r="H23" s="72"/>
      <c r="I23" s="275">
        <f t="shared" si="2"/>
        <v>0</v>
      </c>
      <c r="J23" s="329">
        <f t="shared" si="3"/>
        <v>0</v>
      </c>
    </row>
    <row r="24" spans="1:11" x14ac:dyDescent="0.25">
      <c r="A24" s="2"/>
      <c r="B24" s="713">
        <f t="shared" si="1"/>
        <v>0</v>
      </c>
      <c r="C24" s="15"/>
      <c r="D24" s="197">
        <v>0</v>
      </c>
      <c r="E24" s="362"/>
      <c r="F24" s="70">
        <f t="shared" si="0"/>
        <v>0</v>
      </c>
      <c r="G24" s="281"/>
      <c r="H24" s="282"/>
      <c r="I24" s="275">
        <f t="shared" si="2"/>
        <v>0</v>
      </c>
      <c r="J24" s="329">
        <f t="shared" si="3"/>
        <v>0</v>
      </c>
      <c r="K24" s="256"/>
    </row>
    <row r="25" spans="1:11" x14ac:dyDescent="0.25">
      <c r="A25" s="2"/>
      <c r="B25" s="713">
        <f t="shared" si="1"/>
        <v>0</v>
      </c>
      <c r="C25" s="15"/>
      <c r="D25" s="197">
        <v>0</v>
      </c>
      <c r="E25" s="362"/>
      <c r="F25" s="70">
        <f t="shared" si="0"/>
        <v>0</v>
      </c>
      <c r="G25" s="281"/>
      <c r="H25" s="282"/>
      <c r="I25" s="275">
        <f t="shared" si="2"/>
        <v>0</v>
      </c>
      <c r="J25" s="329">
        <f t="shared" si="3"/>
        <v>0</v>
      </c>
      <c r="K25" s="256"/>
    </row>
    <row r="26" spans="1:11" x14ac:dyDescent="0.25">
      <c r="A26" s="2"/>
      <c r="B26" s="713">
        <f t="shared" si="1"/>
        <v>0</v>
      </c>
      <c r="C26" s="15"/>
      <c r="D26" s="197">
        <v>0</v>
      </c>
      <c r="E26" s="362"/>
      <c r="F26" s="70">
        <f t="shared" si="0"/>
        <v>0</v>
      </c>
      <c r="G26" s="281"/>
      <c r="H26" s="282"/>
      <c r="I26" s="275">
        <f t="shared" si="2"/>
        <v>0</v>
      </c>
      <c r="J26" s="329">
        <f t="shared" si="3"/>
        <v>0</v>
      </c>
      <c r="K26" s="256"/>
    </row>
    <row r="27" spans="1:11" x14ac:dyDescent="0.25">
      <c r="A27" s="198"/>
      <c r="B27" s="713">
        <f t="shared" si="1"/>
        <v>0</v>
      </c>
      <c r="C27" s="15"/>
      <c r="D27" s="197">
        <v>0</v>
      </c>
      <c r="E27" s="362"/>
      <c r="F27" s="70">
        <f t="shared" si="0"/>
        <v>0</v>
      </c>
      <c r="G27" s="281"/>
      <c r="H27" s="282"/>
      <c r="I27" s="275">
        <f t="shared" si="2"/>
        <v>0</v>
      </c>
      <c r="J27" s="329">
        <f t="shared" si="3"/>
        <v>0</v>
      </c>
      <c r="K27" s="256"/>
    </row>
    <row r="28" spans="1:11" x14ac:dyDescent="0.25">
      <c r="A28" s="198"/>
      <c r="B28" s="713">
        <f t="shared" si="1"/>
        <v>0</v>
      </c>
      <c r="C28" s="15"/>
      <c r="D28" s="197">
        <v>0</v>
      </c>
      <c r="E28" s="346"/>
      <c r="F28" s="70">
        <f t="shared" si="0"/>
        <v>0</v>
      </c>
      <c r="G28" s="281"/>
      <c r="H28" s="282"/>
      <c r="I28" s="275">
        <f t="shared" si="2"/>
        <v>0</v>
      </c>
      <c r="J28" s="329">
        <f t="shared" si="3"/>
        <v>0</v>
      </c>
      <c r="K28" s="256"/>
    </row>
    <row r="29" spans="1:11" x14ac:dyDescent="0.25">
      <c r="A29" s="198"/>
      <c r="B29" s="713">
        <f t="shared" si="1"/>
        <v>0</v>
      </c>
      <c r="C29" s="279"/>
      <c r="D29" s="197">
        <v>0</v>
      </c>
      <c r="E29" s="351"/>
      <c r="F29" s="280">
        <f t="shared" si="0"/>
        <v>0</v>
      </c>
      <c r="G29" s="281"/>
      <c r="H29" s="282"/>
      <c r="I29" s="275">
        <f t="shared" si="2"/>
        <v>0</v>
      </c>
      <c r="J29" s="329">
        <f t="shared" si="3"/>
        <v>0</v>
      </c>
      <c r="K29" s="256"/>
    </row>
    <row r="30" spans="1:11" x14ac:dyDescent="0.25">
      <c r="A30" s="198"/>
      <c r="B30" s="713">
        <f t="shared" si="1"/>
        <v>0</v>
      </c>
      <c r="C30" s="15"/>
      <c r="D30" s="197">
        <v>0</v>
      </c>
      <c r="E30" s="346"/>
      <c r="F30" s="70">
        <f t="shared" si="0"/>
        <v>0</v>
      </c>
      <c r="G30" s="281"/>
      <c r="H30" s="282"/>
      <c r="I30" s="275">
        <f t="shared" si="2"/>
        <v>0</v>
      </c>
      <c r="J30" s="329">
        <f t="shared" si="3"/>
        <v>0</v>
      </c>
      <c r="K30" s="256"/>
    </row>
    <row r="31" spans="1:11" x14ac:dyDescent="0.25">
      <c r="A31" s="198"/>
      <c r="B31" s="713">
        <f t="shared" si="1"/>
        <v>0</v>
      </c>
      <c r="C31" s="15"/>
      <c r="D31" s="197">
        <v>0</v>
      </c>
      <c r="E31" s="346"/>
      <c r="F31" s="70">
        <f t="shared" si="0"/>
        <v>0</v>
      </c>
      <c r="G31" s="281"/>
      <c r="H31" s="282"/>
      <c r="I31" s="275">
        <f t="shared" si="2"/>
        <v>0</v>
      </c>
      <c r="J31" s="329">
        <f t="shared" si="3"/>
        <v>0</v>
      </c>
      <c r="K31" s="256"/>
    </row>
    <row r="32" spans="1:11" x14ac:dyDescent="0.25">
      <c r="A32" s="2"/>
      <c r="B32" s="713">
        <f t="shared" si="1"/>
        <v>0</v>
      </c>
      <c r="C32" s="15"/>
      <c r="D32" s="197">
        <v>0</v>
      </c>
      <c r="E32" s="346"/>
      <c r="F32" s="70">
        <f t="shared" si="0"/>
        <v>0</v>
      </c>
      <c r="G32" s="281"/>
      <c r="H32" s="282"/>
      <c r="I32" s="275">
        <f t="shared" si="2"/>
        <v>0</v>
      </c>
      <c r="J32" s="329">
        <f t="shared" si="3"/>
        <v>0</v>
      </c>
      <c r="K32" s="256"/>
    </row>
    <row r="33" spans="1:11" x14ac:dyDescent="0.25">
      <c r="A33" s="2"/>
      <c r="B33" s="713">
        <f t="shared" si="1"/>
        <v>0</v>
      </c>
      <c r="C33" s="15"/>
      <c r="D33" s="197">
        <v>0</v>
      </c>
      <c r="E33" s="346"/>
      <c r="F33" s="70">
        <f t="shared" si="0"/>
        <v>0</v>
      </c>
      <c r="G33" s="281"/>
      <c r="H33" s="282"/>
      <c r="I33" s="275">
        <f t="shared" si="2"/>
        <v>0</v>
      </c>
      <c r="J33" s="329">
        <f t="shared" si="3"/>
        <v>0</v>
      </c>
      <c r="K33" s="256"/>
    </row>
    <row r="34" spans="1:11" x14ac:dyDescent="0.25">
      <c r="A34" s="2"/>
      <c r="B34" s="713">
        <f t="shared" si="1"/>
        <v>0</v>
      </c>
      <c r="C34" s="15"/>
      <c r="D34" s="197">
        <v>0</v>
      </c>
      <c r="E34" s="346"/>
      <c r="F34" s="70">
        <f t="shared" si="0"/>
        <v>0</v>
      </c>
      <c r="G34" s="281"/>
      <c r="H34" s="282"/>
      <c r="I34" s="275">
        <f t="shared" si="2"/>
        <v>0</v>
      </c>
      <c r="J34" s="329">
        <f t="shared" si="3"/>
        <v>0</v>
      </c>
      <c r="K34" s="256"/>
    </row>
    <row r="35" spans="1:11" x14ac:dyDescent="0.25">
      <c r="A35" s="2"/>
      <c r="B35" s="713">
        <f t="shared" si="1"/>
        <v>0</v>
      </c>
      <c r="C35" s="15"/>
      <c r="D35" s="197">
        <v>0</v>
      </c>
      <c r="E35" s="347"/>
      <c r="F35" s="70">
        <f t="shared" si="0"/>
        <v>0</v>
      </c>
      <c r="G35" s="281"/>
      <c r="H35" s="282"/>
      <c r="I35" s="275">
        <f t="shared" si="2"/>
        <v>0</v>
      </c>
      <c r="J35" s="329">
        <f t="shared" si="3"/>
        <v>0</v>
      </c>
      <c r="K35" s="256"/>
    </row>
    <row r="36" spans="1:11" x14ac:dyDescent="0.25">
      <c r="A36" s="2"/>
      <c r="B36" s="713">
        <f t="shared" si="1"/>
        <v>0</v>
      </c>
      <c r="C36" s="15"/>
      <c r="D36" s="197">
        <v>0</v>
      </c>
      <c r="E36" s="347"/>
      <c r="F36" s="70">
        <f t="shared" si="0"/>
        <v>0</v>
      </c>
      <c r="G36" s="71"/>
      <c r="H36" s="72"/>
      <c r="I36" s="275">
        <f t="shared" si="2"/>
        <v>0</v>
      </c>
      <c r="J36" s="329">
        <f t="shared" si="3"/>
        <v>0</v>
      </c>
    </row>
    <row r="37" spans="1:11" x14ac:dyDescent="0.25">
      <c r="A37" s="2"/>
      <c r="B37" s="713">
        <f t="shared" si="1"/>
        <v>0</v>
      </c>
      <c r="C37" s="15"/>
      <c r="D37" s="197">
        <f t="shared" ref="D37:D42" si="4">C37*B37</f>
        <v>0</v>
      </c>
      <c r="E37" s="347"/>
      <c r="F37" s="70">
        <f t="shared" si="0"/>
        <v>0</v>
      </c>
      <c r="G37" s="71"/>
      <c r="H37" s="72"/>
      <c r="I37" s="275">
        <f t="shared" si="2"/>
        <v>0</v>
      </c>
      <c r="J37" s="329">
        <f t="shared" si="3"/>
        <v>0</v>
      </c>
    </row>
    <row r="38" spans="1:11" x14ac:dyDescent="0.25">
      <c r="A38" s="2"/>
      <c r="B38" s="713">
        <f t="shared" si="1"/>
        <v>0</v>
      </c>
      <c r="C38" s="15"/>
      <c r="D38" s="197">
        <f t="shared" si="4"/>
        <v>0</v>
      </c>
      <c r="E38" s="347"/>
      <c r="F38" s="70">
        <f t="shared" si="0"/>
        <v>0</v>
      </c>
      <c r="G38" s="71"/>
      <c r="H38" s="72"/>
      <c r="I38" s="275">
        <f t="shared" si="2"/>
        <v>0</v>
      </c>
      <c r="J38" s="329">
        <f t="shared" si="3"/>
        <v>0</v>
      </c>
    </row>
    <row r="39" spans="1:11" x14ac:dyDescent="0.25">
      <c r="A39" s="2"/>
      <c r="B39" s="713">
        <f t="shared" si="1"/>
        <v>0</v>
      </c>
      <c r="C39" s="15"/>
      <c r="D39" s="197">
        <f t="shared" si="4"/>
        <v>0</v>
      </c>
      <c r="E39" s="347"/>
      <c r="F39" s="70">
        <f t="shared" si="0"/>
        <v>0</v>
      </c>
      <c r="G39" s="71"/>
      <c r="H39" s="72"/>
      <c r="I39" s="275">
        <f t="shared" si="2"/>
        <v>0</v>
      </c>
      <c r="J39" s="329">
        <f t="shared" si="3"/>
        <v>0</v>
      </c>
    </row>
    <row r="40" spans="1:11" x14ac:dyDescent="0.25">
      <c r="A40" s="2"/>
      <c r="B40" s="713">
        <f t="shared" si="1"/>
        <v>0</v>
      </c>
      <c r="C40" s="15"/>
      <c r="D40" s="197">
        <f t="shared" si="4"/>
        <v>0</v>
      </c>
      <c r="E40" s="347"/>
      <c r="F40" s="70">
        <f t="shared" si="0"/>
        <v>0</v>
      </c>
      <c r="G40" s="71"/>
      <c r="H40" s="72"/>
      <c r="I40" s="275">
        <f t="shared" si="2"/>
        <v>0</v>
      </c>
      <c r="J40" s="329">
        <f t="shared" si="3"/>
        <v>0</v>
      </c>
    </row>
    <row r="41" spans="1:11" x14ac:dyDescent="0.25">
      <c r="A41" s="2"/>
      <c r="B41" s="713">
        <f t="shared" si="1"/>
        <v>0</v>
      </c>
      <c r="C41" s="15"/>
      <c r="D41" s="197">
        <f t="shared" si="4"/>
        <v>0</v>
      </c>
      <c r="E41" s="347"/>
      <c r="F41" s="70">
        <f t="shared" si="0"/>
        <v>0</v>
      </c>
      <c r="G41" s="71"/>
      <c r="H41" s="72"/>
      <c r="I41" s="275">
        <f t="shared" si="2"/>
        <v>0</v>
      </c>
      <c r="J41" s="329">
        <f t="shared" si="3"/>
        <v>0</v>
      </c>
    </row>
    <row r="42" spans="1:11" x14ac:dyDescent="0.25">
      <c r="A42" s="2"/>
      <c r="B42" s="713">
        <f t="shared" si="1"/>
        <v>0</v>
      </c>
      <c r="C42" s="15"/>
      <c r="D42" s="197">
        <f t="shared" si="4"/>
        <v>0</v>
      </c>
      <c r="E42" s="347"/>
      <c r="F42" s="70">
        <f t="shared" si="0"/>
        <v>0</v>
      </c>
      <c r="G42" s="71"/>
      <c r="H42" s="72"/>
      <c r="I42" s="275">
        <f t="shared" si="2"/>
        <v>0</v>
      </c>
      <c r="J42" s="329">
        <f t="shared" si="3"/>
        <v>0</v>
      </c>
    </row>
    <row r="43" spans="1:11" ht="15.75" thickBot="1" x14ac:dyDescent="0.3">
      <c r="A43" s="4"/>
      <c r="B43" s="713">
        <f t="shared" si="1"/>
        <v>0</v>
      </c>
      <c r="C43" s="37"/>
      <c r="D43" s="225">
        <f>C43*B33</f>
        <v>0</v>
      </c>
      <c r="E43" s="356"/>
      <c r="F43" s="227">
        <f t="shared" si="0"/>
        <v>0</v>
      </c>
      <c r="G43" s="228"/>
      <c r="H43" s="217"/>
    </row>
    <row r="44" spans="1:11" ht="16.5" thickTop="1" thickBot="1" x14ac:dyDescent="0.3">
      <c r="B44" s="713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13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13" t="s">
        <v>11</v>
      </c>
      <c r="D47" s="1114"/>
      <c r="E47" s="152" t="e">
        <f>E5+E4+#REF!+-F44</f>
        <v>#REF!</v>
      </c>
    </row>
    <row r="51" spans="2:9" ht="16.5" x14ac:dyDescent="0.25">
      <c r="B51" s="492"/>
      <c r="C51" s="493"/>
      <c r="D51" s="494">
        <v>2034.8</v>
      </c>
      <c r="E51" s="495">
        <v>43899</v>
      </c>
      <c r="F51" s="496">
        <v>26330</v>
      </c>
      <c r="G51" s="494">
        <v>2034.8</v>
      </c>
      <c r="H51" s="497">
        <f t="shared" ref="H51" si="5">G51-D51</f>
        <v>0</v>
      </c>
      <c r="I51" s="498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A1" zoomScaleNormal="100" workbookViewId="0">
      <selection activeCell="AF7" sqref="A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86" t="s">
        <v>221</v>
      </c>
      <c r="B1" s="1086"/>
      <c r="C1" s="1086"/>
      <c r="D1" s="1086"/>
      <c r="E1" s="1086"/>
      <c r="F1" s="1086"/>
      <c r="G1" s="1086"/>
      <c r="H1" s="11">
        <v>1</v>
      </c>
      <c r="K1" s="1086" t="str">
        <f>A1</f>
        <v>INVENTARIO   DEL MES DE OCTUBRE 2021</v>
      </c>
      <c r="L1" s="1086"/>
      <c r="M1" s="1086"/>
      <c r="N1" s="1086"/>
      <c r="O1" s="1086"/>
      <c r="P1" s="1086"/>
      <c r="Q1" s="1086"/>
      <c r="R1" s="11">
        <v>2</v>
      </c>
      <c r="U1" s="1086" t="str">
        <f>K1</f>
        <v>INVENTARIO   DEL MES DE OCTUBRE 2021</v>
      </c>
      <c r="V1" s="1086"/>
      <c r="W1" s="1086"/>
      <c r="X1" s="1086"/>
      <c r="Y1" s="1086"/>
      <c r="Z1" s="1086"/>
      <c r="AA1" s="1086"/>
      <c r="AB1" s="11">
        <v>3</v>
      </c>
      <c r="AE1" s="1092" t="s">
        <v>259</v>
      </c>
      <c r="AF1" s="1092"/>
      <c r="AG1" s="1092"/>
      <c r="AH1" s="1092"/>
      <c r="AI1" s="1092"/>
      <c r="AJ1" s="1092"/>
      <c r="AK1" s="109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6"/>
      <c r="B4" s="1093" t="s">
        <v>112</v>
      </c>
      <c r="C4" s="343"/>
      <c r="D4" s="264"/>
      <c r="E4" s="872"/>
      <c r="F4" s="259"/>
      <c r="G4" s="166"/>
      <c r="H4" s="166"/>
      <c r="K4" s="776"/>
      <c r="L4" s="1095" t="s">
        <v>134</v>
      </c>
      <c r="M4" s="343"/>
      <c r="N4" s="264"/>
      <c r="O4" s="872"/>
      <c r="P4" s="259"/>
      <c r="Q4" s="166"/>
      <c r="R4" s="166"/>
      <c r="U4" s="776"/>
      <c r="V4" s="1098" t="s">
        <v>133</v>
      </c>
      <c r="W4" s="343"/>
      <c r="X4" s="264"/>
      <c r="Y4" s="872"/>
      <c r="Z4" s="259"/>
      <c r="AA4" s="166"/>
      <c r="AB4" s="166"/>
      <c r="AE4" s="776"/>
      <c r="AF4" s="1097" t="s">
        <v>270</v>
      </c>
      <c r="AG4" s="343"/>
      <c r="AH4" s="264"/>
      <c r="AI4" s="872"/>
      <c r="AJ4" s="259"/>
      <c r="AK4" s="166"/>
      <c r="AL4" s="166"/>
    </row>
    <row r="5" spans="1:39" ht="15" customHeight="1" x14ac:dyDescent="0.25">
      <c r="A5" s="1084" t="s">
        <v>68</v>
      </c>
      <c r="B5" s="1094"/>
      <c r="C5" s="641">
        <v>142</v>
      </c>
      <c r="D5" s="264">
        <v>44476</v>
      </c>
      <c r="E5" s="872">
        <v>976.92</v>
      </c>
      <c r="F5" s="259">
        <v>34</v>
      </c>
      <c r="G5" s="276"/>
      <c r="K5" s="1084" t="s">
        <v>131</v>
      </c>
      <c r="L5" s="1096"/>
      <c r="M5" s="343">
        <v>137</v>
      </c>
      <c r="N5" s="264">
        <v>44479</v>
      </c>
      <c r="O5" s="872">
        <v>4874.42</v>
      </c>
      <c r="P5" s="259">
        <v>163</v>
      </c>
      <c r="Q5" s="276"/>
      <c r="U5" s="1084" t="s">
        <v>132</v>
      </c>
      <c r="V5" s="1099"/>
      <c r="W5" s="343">
        <v>135</v>
      </c>
      <c r="X5" s="264">
        <v>44480</v>
      </c>
      <c r="Y5" s="955">
        <v>615.84</v>
      </c>
      <c r="Z5" s="953">
        <v>20</v>
      </c>
      <c r="AA5" s="276"/>
      <c r="AE5" s="1084" t="s">
        <v>53</v>
      </c>
      <c r="AF5" s="1091"/>
      <c r="AG5" s="343"/>
      <c r="AH5" s="264">
        <v>44515</v>
      </c>
      <c r="AI5" s="872">
        <v>18217</v>
      </c>
      <c r="AJ5" s="259">
        <v>590</v>
      </c>
      <c r="AK5" s="276"/>
    </row>
    <row r="6" spans="1:39" x14ac:dyDescent="0.25">
      <c r="A6" s="1084"/>
      <c r="B6" s="1094"/>
      <c r="C6" s="655">
        <v>142</v>
      </c>
      <c r="D6" s="264">
        <v>44488</v>
      </c>
      <c r="E6" s="972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084"/>
      <c r="L6" s="1096"/>
      <c r="M6" s="655"/>
      <c r="N6" s="264"/>
      <c r="O6" s="873"/>
      <c r="P6" s="74"/>
      <c r="Q6" s="278">
        <f>P79</f>
        <v>0</v>
      </c>
      <c r="R6" s="7">
        <f>O6-Q6+O7+O5-Q5+O4</f>
        <v>4874.42</v>
      </c>
      <c r="U6" s="1084"/>
      <c r="V6" s="1099"/>
      <c r="W6" s="655"/>
      <c r="X6" s="264"/>
      <c r="Y6" s="873"/>
      <c r="Z6" s="74"/>
      <c r="AA6" s="278">
        <f>Z79</f>
        <v>0</v>
      </c>
      <c r="AB6" s="7">
        <f>Y6-AA6+Y7+Y5-AA5+Y4</f>
        <v>615.84</v>
      </c>
      <c r="AE6" s="1084"/>
      <c r="AF6" s="1091"/>
      <c r="AG6" s="655"/>
      <c r="AH6" s="264"/>
      <c r="AI6" s="873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6"/>
      <c r="B7" s="289"/>
      <c r="C7" s="300">
        <v>142</v>
      </c>
      <c r="D7" s="291">
        <v>44491</v>
      </c>
      <c r="E7" s="872">
        <v>2638.76</v>
      </c>
      <c r="F7" s="259">
        <v>86</v>
      </c>
      <c r="G7" s="256"/>
      <c r="K7" s="776"/>
      <c r="L7" s="289"/>
      <c r="M7" s="300"/>
      <c r="N7" s="291"/>
      <c r="O7" s="872"/>
      <c r="P7" s="259"/>
      <c r="Q7" s="256"/>
      <c r="U7" s="776"/>
      <c r="V7" s="289"/>
      <c r="W7" s="300"/>
      <c r="X7" s="291"/>
      <c r="Y7" s="872"/>
      <c r="Z7" s="259"/>
      <c r="AA7" s="256"/>
      <c r="AE7" s="776"/>
      <c r="AF7" s="289"/>
      <c r="AG7" s="300"/>
      <c r="AH7" s="291"/>
      <c r="AI7" s="872"/>
      <c r="AJ7" s="259"/>
      <c r="AK7" s="256"/>
    </row>
    <row r="8" spans="1:39" ht="15.75" thickBot="1" x14ac:dyDescent="0.3">
      <c r="A8" s="776"/>
      <c r="B8" s="289"/>
      <c r="C8" s="300"/>
      <c r="D8" s="291"/>
      <c r="E8" s="872"/>
      <c r="F8" s="259"/>
      <c r="G8" s="256"/>
      <c r="K8" s="776"/>
      <c r="L8" s="289"/>
      <c r="M8" s="300"/>
      <c r="N8" s="291"/>
      <c r="O8" s="872"/>
      <c r="P8" s="259"/>
      <c r="Q8" s="256"/>
      <c r="U8" s="776"/>
      <c r="V8" s="289"/>
      <c r="W8" s="300"/>
      <c r="X8" s="291"/>
      <c r="Y8" s="872"/>
      <c r="Z8" s="259"/>
      <c r="AA8" s="256"/>
      <c r="AE8" s="776"/>
      <c r="AF8" s="289"/>
      <c r="AG8" s="300"/>
      <c r="AH8" s="291"/>
      <c r="AI8" s="872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143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144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145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147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156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164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166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171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175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176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178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182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183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210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84</v>
      </c>
      <c r="C24" s="15"/>
      <c r="D24" s="463"/>
      <c r="E24" s="978"/>
      <c r="F24" s="463">
        <f t="shared" si="0"/>
        <v>0</v>
      </c>
      <c r="G24" s="452"/>
      <c r="H24" s="453"/>
      <c r="I24" s="292">
        <f t="shared" si="5"/>
        <v>3291.5009999999993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84</v>
      </c>
      <c r="C25" s="15"/>
      <c r="D25" s="463"/>
      <c r="E25" s="978"/>
      <c r="F25" s="463">
        <f t="shared" si="0"/>
        <v>0</v>
      </c>
      <c r="G25" s="452"/>
      <c r="H25" s="453"/>
      <c r="I25" s="292">
        <f t="shared" si="5"/>
        <v>3291.5009999999993</v>
      </c>
      <c r="K25" s="126"/>
      <c r="L25" s="298">
        <f t="shared" si="13"/>
        <v>163</v>
      </c>
      <c r="M25" s="15"/>
      <c r="N25" s="360"/>
      <c r="O25" s="900"/>
      <c r="P25" s="360">
        <f t="shared" si="1"/>
        <v>0</v>
      </c>
      <c r="Q25" s="901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900"/>
      <c r="Z25" s="360">
        <f t="shared" si="2"/>
        <v>0</v>
      </c>
      <c r="AA25" s="901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900"/>
      <c r="AJ25" s="360">
        <f t="shared" si="3"/>
        <v>0</v>
      </c>
      <c r="AK25" s="901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84</v>
      </c>
      <c r="C26" s="15"/>
      <c r="D26" s="463"/>
      <c r="E26" s="978"/>
      <c r="F26" s="463">
        <f t="shared" si="0"/>
        <v>0</v>
      </c>
      <c r="G26" s="452"/>
      <c r="H26" s="453"/>
      <c r="I26" s="292">
        <f t="shared" si="5"/>
        <v>3291.5009999999993</v>
      </c>
      <c r="K26" s="126"/>
      <c r="L26" s="298">
        <f t="shared" si="13"/>
        <v>163</v>
      </c>
      <c r="M26" s="15"/>
      <c r="N26" s="360"/>
      <c r="O26" s="900"/>
      <c r="P26" s="360">
        <f t="shared" si="1"/>
        <v>0</v>
      </c>
      <c r="Q26" s="901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900"/>
      <c r="Z26" s="360">
        <f t="shared" si="2"/>
        <v>0</v>
      </c>
      <c r="AA26" s="901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900"/>
      <c r="AJ26" s="360">
        <f t="shared" si="3"/>
        <v>0</v>
      </c>
      <c r="AK26" s="901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84</v>
      </c>
      <c r="C27" s="15"/>
      <c r="D27" s="463"/>
      <c r="E27" s="978"/>
      <c r="F27" s="463">
        <f t="shared" si="0"/>
        <v>0</v>
      </c>
      <c r="G27" s="452"/>
      <c r="H27" s="453"/>
      <c r="I27" s="292">
        <f t="shared" si="5"/>
        <v>3291.5009999999993</v>
      </c>
      <c r="K27" s="126"/>
      <c r="L27" s="206">
        <f t="shared" si="13"/>
        <v>163</v>
      </c>
      <c r="M27" s="15"/>
      <c r="N27" s="360"/>
      <c r="O27" s="900"/>
      <c r="P27" s="360">
        <f t="shared" si="1"/>
        <v>0</v>
      </c>
      <c r="Q27" s="901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900"/>
      <c r="Z27" s="360">
        <f t="shared" si="2"/>
        <v>0</v>
      </c>
      <c r="AA27" s="901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900"/>
      <c r="AJ27" s="360">
        <f t="shared" si="3"/>
        <v>0</v>
      </c>
      <c r="AK27" s="901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84</v>
      </c>
      <c r="C28" s="15"/>
      <c r="D28" s="463"/>
      <c r="E28" s="978"/>
      <c r="F28" s="463">
        <f t="shared" si="0"/>
        <v>0</v>
      </c>
      <c r="G28" s="452"/>
      <c r="H28" s="453"/>
      <c r="I28" s="292">
        <f t="shared" si="5"/>
        <v>3291.5009999999993</v>
      </c>
      <c r="K28" s="126"/>
      <c r="L28" s="298">
        <f t="shared" si="13"/>
        <v>163</v>
      </c>
      <c r="M28" s="15"/>
      <c r="N28" s="360"/>
      <c r="O28" s="900"/>
      <c r="P28" s="360">
        <f t="shared" si="1"/>
        <v>0</v>
      </c>
      <c r="Q28" s="901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900"/>
      <c r="Z28" s="360">
        <f t="shared" si="2"/>
        <v>0</v>
      </c>
      <c r="AA28" s="901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900"/>
      <c r="AJ28" s="360">
        <f t="shared" si="3"/>
        <v>0</v>
      </c>
      <c r="AK28" s="901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84</v>
      </c>
      <c r="C29" s="15"/>
      <c r="D29" s="463"/>
      <c r="E29" s="978"/>
      <c r="F29" s="463">
        <f t="shared" si="0"/>
        <v>0</v>
      </c>
      <c r="G29" s="452"/>
      <c r="H29" s="453"/>
      <c r="I29" s="292">
        <f t="shared" si="5"/>
        <v>3291.5009999999993</v>
      </c>
      <c r="K29" s="126"/>
      <c r="L29" s="206">
        <f t="shared" si="13"/>
        <v>163</v>
      </c>
      <c r="M29" s="15"/>
      <c r="N29" s="360"/>
      <c r="O29" s="900"/>
      <c r="P29" s="360">
        <f t="shared" si="1"/>
        <v>0</v>
      </c>
      <c r="Q29" s="901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900"/>
      <c r="Z29" s="360">
        <f t="shared" si="2"/>
        <v>0</v>
      </c>
      <c r="AA29" s="901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900"/>
      <c r="AJ29" s="360">
        <f t="shared" si="3"/>
        <v>0</v>
      </c>
      <c r="AK29" s="901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84</v>
      </c>
      <c r="C30" s="15"/>
      <c r="D30" s="463"/>
      <c r="E30" s="978"/>
      <c r="F30" s="463">
        <f t="shared" si="0"/>
        <v>0</v>
      </c>
      <c r="G30" s="452"/>
      <c r="H30" s="453"/>
      <c r="I30" s="292">
        <f t="shared" si="5"/>
        <v>3291.5009999999993</v>
      </c>
      <c r="K30" s="126"/>
      <c r="L30" s="298">
        <f t="shared" si="13"/>
        <v>163</v>
      </c>
      <c r="M30" s="15"/>
      <c r="N30" s="360"/>
      <c r="O30" s="900"/>
      <c r="P30" s="360">
        <f t="shared" si="1"/>
        <v>0</v>
      </c>
      <c r="Q30" s="901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900"/>
      <c r="Z30" s="360">
        <f t="shared" si="2"/>
        <v>0</v>
      </c>
      <c r="AA30" s="901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900"/>
      <c r="AJ30" s="360">
        <f t="shared" si="3"/>
        <v>0</v>
      </c>
      <c r="AK30" s="901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84</v>
      </c>
      <c r="C31" s="15"/>
      <c r="D31" s="463"/>
      <c r="E31" s="978"/>
      <c r="F31" s="463">
        <f t="shared" si="0"/>
        <v>0</v>
      </c>
      <c r="G31" s="452"/>
      <c r="H31" s="453"/>
      <c r="I31" s="292">
        <f t="shared" si="5"/>
        <v>3291.5009999999993</v>
      </c>
      <c r="K31" s="126"/>
      <c r="L31" s="298">
        <f t="shared" si="13"/>
        <v>163</v>
      </c>
      <c r="M31" s="15"/>
      <c r="N31" s="360"/>
      <c r="O31" s="900"/>
      <c r="P31" s="360">
        <f t="shared" si="1"/>
        <v>0</v>
      </c>
      <c r="Q31" s="901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900"/>
      <c r="Z31" s="360">
        <f t="shared" si="2"/>
        <v>0</v>
      </c>
      <c r="AA31" s="901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900"/>
      <c r="AJ31" s="360">
        <f t="shared" si="3"/>
        <v>0</v>
      </c>
      <c r="AK31" s="901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84</v>
      </c>
      <c r="C32" s="15"/>
      <c r="D32" s="463"/>
      <c r="E32" s="978"/>
      <c r="F32" s="463">
        <f t="shared" si="0"/>
        <v>0</v>
      </c>
      <c r="G32" s="452"/>
      <c r="H32" s="453"/>
      <c r="I32" s="292">
        <f t="shared" si="5"/>
        <v>3291.5009999999993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84</v>
      </c>
      <c r="C33" s="15"/>
      <c r="D33" s="463"/>
      <c r="E33" s="978"/>
      <c r="F33" s="463">
        <f t="shared" si="0"/>
        <v>0</v>
      </c>
      <c r="G33" s="452"/>
      <c r="H33" s="453"/>
      <c r="I33" s="292">
        <f t="shared" si="5"/>
        <v>3291.5009999999993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84</v>
      </c>
      <c r="C34" s="15"/>
      <c r="D34" s="463"/>
      <c r="E34" s="978"/>
      <c r="F34" s="463">
        <f t="shared" si="0"/>
        <v>0</v>
      </c>
      <c r="G34" s="452"/>
      <c r="H34" s="453"/>
      <c r="I34" s="292">
        <f t="shared" si="5"/>
        <v>3291.5009999999993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84</v>
      </c>
      <c r="C35" s="15"/>
      <c r="D35" s="463"/>
      <c r="E35" s="978"/>
      <c r="F35" s="463">
        <f t="shared" si="0"/>
        <v>0</v>
      </c>
      <c r="G35" s="452"/>
      <c r="H35" s="453"/>
      <c r="I35" s="292">
        <f t="shared" si="5"/>
        <v>3291.5009999999993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84</v>
      </c>
      <c r="C36" s="15"/>
      <c r="D36" s="463"/>
      <c r="E36" s="978"/>
      <c r="F36" s="463">
        <f t="shared" si="0"/>
        <v>0</v>
      </c>
      <c r="G36" s="452"/>
      <c r="H36" s="453"/>
      <c r="I36" s="292">
        <f t="shared" si="5"/>
        <v>3291.5009999999993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84</v>
      </c>
      <c r="C37" s="15"/>
      <c r="D37" s="463"/>
      <c r="E37" s="978"/>
      <c r="F37" s="463">
        <f t="shared" si="0"/>
        <v>0</v>
      </c>
      <c r="G37" s="452"/>
      <c r="H37" s="453"/>
      <c r="I37" s="292">
        <f t="shared" si="5"/>
        <v>3291.5009999999993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3291.5009999999993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3291.5009999999993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3291.5009999999993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3291.5009999999993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3291.5009999999993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3291.5009999999993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3291.5009999999993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3291.5009999999993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3291.5009999999993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3291.5009999999993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3291.5009999999993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3291.5009999999993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3291.5009999999993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3291.5009999999993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3291.5009999999993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3291.5009999999993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3291.5009999999993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3291.5009999999993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3291.5009999999993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3291.5009999999993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3291.5009999999993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3291.5009999999993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3291.5009999999993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3291.5009999999993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3291.5009999999993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3291.5009999999993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3291.5009999999993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3291.5009999999993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3291.5009999999993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3291.5009999999993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3291.5009999999993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3291.5009999999993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3291.5009999999993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3291.5009999999993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3291.5009999999993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84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3291.5009999999993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3291.5009999999993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3291.5009999999993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088" t="s">
        <v>11</v>
      </c>
      <c r="D84" s="1089"/>
      <c r="E84" s="58">
        <f>E5+E6-F79+E7</f>
        <v>3291.5009999999984</v>
      </c>
      <c r="F84" s="74"/>
      <c r="M84" s="1088" t="s">
        <v>11</v>
      </c>
      <c r="N84" s="1089"/>
      <c r="O84" s="58">
        <f>O5+O6-P79+O7</f>
        <v>4874.42</v>
      </c>
      <c r="P84" s="74"/>
      <c r="W84" s="1088" t="s">
        <v>11</v>
      </c>
      <c r="X84" s="1089"/>
      <c r="Y84" s="58">
        <f>Y5+Y6-Z79+Y7</f>
        <v>615.84</v>
      </c>
      <c r="Z84" s="74"/>
      <c r="AG84" s="1088" t="s">
        <v>11</v>
      </c>
      <c r="AH84" s="1089"/>
      <c r="AI84" s="58">
        <f>AI5+AI6-AJ79+AI7</f>
        <v>18217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2" t="s">
        <v>259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5" t="s">
        <v>260</v>
      </c>
      <c r="B5" s="1100" t="s">
        <v>261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075"/>
      <c r="B6" s="1100"/>
      <c r="C6" s="288"/>
      <c r="D6" s="264"/>
      <c r="E6" s="283"/>
      <c r="F6" s="269"/>
      <c r="G6" s="278">
        <f>F78</f>
        <v>0</v>
      </c>
      <c r="H6" s="7">
        <f>E6-G6+E7+E5-G5</f>
        <v>1500.65</v>
      </c>
    </row>
    <row r="7" spans="1:9" ht="15.75" thickBot="1" x14ac:dyDescent="0.3">
      <c r="A7" s="1075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55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1500.65</v>
      </c>
    </row>
    <row r="10" spans="1:9" x14ac:dyDescent="0.25">
      <c r="A10" s="219"/>
      <c r="B10" s="84">
        <f>B9-C10</f>
        <v>55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1500.65</v>
      </c>
    </row>
    <row r="11" spans="1:9" x14ac:dyDescent="0.25">
      <c r="A11" s="206"/>
      <c r="B11" s="84">
        <f t="shared" ref="B11:B54" si="1">B10-C11</f>
        <v>55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1500.65</v>
      </c>
    </row>
    <row r="12" spans="1:9" x14ac:dyDescent="0.25">
      <c r="A12" s="206"/>
      <c r="B12" s="84">
        <f t="shared" si="1"/>
        <v>55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1500.65</v>
      </c>
    </row>
    <row r="13" spans="1:9" x14ac:dyDescent="0.25">
      <c r="A13" s="83" t="s">
        <v>33</v>
      </c>
      <c r="B13" s="84">
        <f t="shared" si="1"/>
        <v>55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1500.65</v>
      </c>
    </row>
    <row r="14" spans="1:9" x14ac:dyDescent="0.25">
      <c r="A14" s="74"/>
      <c r="B14" s="84">
        <f t="shared" si="1"/>
        <v>55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1500.65</v>
      </c>
    </row>
    <row r="15" spans="1:9" x14ac:dyDescent="0.25">
      <c r="A15" s="74"/>
      <c r="B15" s="84">
        <f t="shared" si="1"/>
        <v>55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1500.65</v>
      </c>
    </row>
    <row r="16" spans="1:9" x14ac:dyDescent="0.25">
      <c r="B16" s="84">
        <f t="shared" si="1"/>
        <v>55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1500.65</v>
      </c>
    </row>
    <row r="17" spans="1:9" x14ac:dyDescent="0.25">
      <c r="B17" s="84">
        <f t="shared" si="1"/>
        <v>55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1500.65</v>
      </c>
    </row>
    <row r="18" spans="1:9" x14ac:dyDescent="0.25">
      <c r="A18" s="126"/>
      <c r="B18" s="84">
        <f t="shared" si="1"/>
        <v>55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1500.65</v>
      </c>
    </row>
    <row r="19" spans="1:9" x14ac:dyDescent="0.25">
      <c r="A19" s="126"/>
      <c r="B19" s="84">
        <f t="shared" si="1"/>
        <v>55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1500.65</v>
      </c>
    </row>
    <row r="20" spans="1:9" x14ac:dyDescent="0.25">
      <c r="A20" s="126"/>
      <c r="B20" s="84">
        <f t="shared" si="1"/>
        <v>55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1500.65</v>
      </c>
    </row>
    <row r="21" spans="1:9" x14ac:dyDescent="0.25">
      <c r="A21" s="126"/>
      <c r="B21" s="84">
        <f t="shared" si="1"/>
        <v>55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1500.65</v>
      </c>
    </row>
    <row r="22" spans="1:9" x14ac:dyDescent="0.25">
      <c r="A22" s="126"/>
      <c r="B22" s="298">
        <f t="shared" si="1"/>
        <v>55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1500.65</v>
      </c>
    </row>
    <row r="23" spans="1:9" x14ac:dyDescent="0.25">
      <c r="A23" s="127"/>
      <c r="B23" s="298">
        <f t="shared" si="1"/>
        <v>55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1500.65</v>
      </c>
    </row>
    <row r="24" spans="1:9" x14ac:dyDescent="0.25">
      <c r="A24" s="126"/>
      <c r="B24" s="298">
        <f t="shared" si="1"/>
        <v>55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1500.65</v>
      </c>
    </row>
    <row r="25" spans="1:9" x14ac:dyDescent="0.25">
      <c r="A25" s="126"/>
      <c r="B25" s="298">
        <f t="shared" si="1"/>
        <v>55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1500.65</v>
      </c>
    </row>
    <row r="26" spans="1:9" x14ac:dyDescent="0.25">
      <c r="A26" s="126"/>
      <c r="B26" s="206">
        <f t="shared" si="1"/>
        <v>55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1500.65</v>
      </c>
    </row>
    <row r="27" spans="1:9" x14ac:dyDescent="0.25">
      <c r="A27" s="126"/>
      <c r="B27" s="298">
        <f t="shared" si="1"/>
        <v>55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1500.65</v>
      </c>
    </row>
    <row r="28" spans="1:9" x14ac:dyDescent="0.25">
      <c r="A28" s="126"/>
      <c r="B28" s="206">
        <f t="shared" si="1"/>
        <v>55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1500.65</v>
      </c>
    </row>
    <row r="29" spans="1:9" x14ac:dyDescent="0.25">
      <c r="A29" s="126"/>
      <c r="B29" s="298">
        <f t="shared" si="1"/>
        <v>55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1500.65</v>
      </c>
    </row>
    <row r="30" spans="1:9" x14ac:dyDescent="0.25">
      <c r="A30" s="126"/>
      <c r="B30" s="298">
        <f t="shared" si="1"/>
        <v>55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1500.65</v>
      </c>
    </row>
    <row r="31" spans="1:9" x14ac:dyDescent="0.25">
      <c r="A31" s="126"/>
      <c r="B31" s="298">
        <f t="shared" si="1"/>
        <v>55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1500.65</v>
      </c>
    </row>
    <row r="32" spans="1:9" x14ac:dyDescent="0.25">
      <c r="A32" s="126"/>
      <c r="B32" s="298">
        <f t="shared" si="1"/>
        <v>55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1500.65</v>
      </c>
    </row>
    <row r="33" spans="1:9" x14ac:dyDescent="0.25">
      <c r="A33" s="126"/>
      <c r="B33" s="298">
        <f t="shared" si="1"/>
        <v>55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1500.65</v>
      </c>
    </row>
    <row r="34" spans="1:9" x14ac:dyDescent="0.25">
      <c r="A34" s="126"/>
      <c r="B34" s="298">
        <f t="shared" si="1"/>
        <v>55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1500.65</v>
      </c>
    </row>
    <row r="35" spans="1:9" x14ac:dyDescent="0.25">
      <c r="A35" s="126"/>
      <c r="B35" s="298">
        <f t="shared" si="1"/>
        <v>55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1500.65</v>
      </c>
    </row>
    <row r="36" spans="1:9" x14ac:dyDescent="0.25">
      <c r="A36" s="126" t="s">
        <v>22</v>
      </c>
      <c r="B36" s="298">
        <f t="shared" si="1"/>
        <v>55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1500.65</v>
      </c>
    </row>
    <row r="37" spans="1:9" x14ac:dyDescent="0.25">
      <c r="A37" s="127"/>
      <c r="B37" s="298">
        <f t="shared" si="1"/>
        <v>55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1500.65</v>
      </c>
    </row>
    <row r="38" spans="1:9" x14ac:dyDescent="0.25">
      <c r="A38" s="126"/>
      <c r="B38" s="298">
        <f t="shared" si="1"/>
        <v>55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1500.65</v>
      </c>
    </row>
    <row r="39" spans="1:9" x14ac:dyDescent="0.25">
      <c r="A39" s="126"/>
      <c r="B39" s="84">
        <f t="shared" si="1"/>
        <v>55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1500.65</v>
      </c>
    </row>
    <row r="40" spans="1:9" x14ac:dyDescent="0.25">
      <c r="A40" s="126"/>
      <c r="B40" s="84">
        <f t="shared" si="1"/>
        <v>55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1500.65</v>
      </c>
    </row>
    <row r="41" spans="1:9" x14ac:dyDescent="0.25">
      <c r="A41" s="126"/>
      <c r="B41" s="84">
        <f t="shared" si="1"/>
        <v>55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1500.65</v>
      </c>
    </row>
    <row r="42" spans="1:9" x14ac:dyDescent="0.25">
      <c r="A42" s="126"/>
      <c r="B42" s="84">
        <f t="shared" si="1"/>
        <v>55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1500.65</v>
      </c>
    </row>
    <row r="43" spans="1:9" x14ac:dyDescent="0.25">
      <c r="A43" s="126"/>
      <c r="B43" s="84">
        <f t="shared" si="1"/>
        <v>55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1500.65</v>
      </c>
    </row>
    <row r="44" spans="1:9" x14ac:dyDescent="0.25">
      <c r="A44" s="126"/>
      <c r="B44" s="84">
        <f t="shared" si="1"/>
        <v>55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1500.65</v>
      </c>
    </row>
    <row r="45" spans="1:9" x14ac:dyDescent="0.25">
      <c r="A45" s="126"/>
      <c r="B45" s="84">
        <f t="shared" si="1"/>
        <v>55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1500.65</v>
      </c>
    </row>
    <row r="46" spans="1:9" x14ac:dyDescent="0.25">
      <c r="A46" s="126"/>
      <c r="B46" s="84">
        <f t="shared" si="1"/>
        <v>55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1500.65</v>
      </c>
    </row>
    <row r="47" spans="1:9" x14ac:dyDescent="0.25">
      <c r="A47" s="126"/>
      <c r="B47" s="84">
        <f t="shared" si="1"/>
        <v>55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1500.65</v>
      </c>
    </row>
    <row r="48" spans="1:9" x14ac:dyDescent="0.25">
      <c r="A48" s="126"/>
      <c r="B48" s="84">
        <f t="shared" si="1"/>
        <v>55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1500.65</v>
      </c>
    </row>
    <row r="49" spans="1:9" x14ac:dyDescent="0.25">
      <c r="A49" s="126"/>
      <c r="B49" s="84">
        <f t="shared" si="1"/>
        <v>55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1500.65</v>
      </c>
    </row>
    <row r="50" spans="1:9" x14ac:dyDescent="0.25">
      <c r="A50" s="126"/>
      <c r="B50" s="84">
        <f t="shared" si="1"/>
        <v>55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1500.65</v>
      </c>
    </row>
    <row r="51" spans="1:9" x14ac:dyDescent="0.25">
      <c r="A51" s="126"/>
      <c r="B51" s="84">
        <f t="shared" si="1"/>
        <v>55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1500.65</v>
      </c>
    </row>
    <row r="52" spans="1:9" x14ac:dyDescent="0.25">
      <c r="A52" s="126"/>
      <c r="B52" s="84">
        <f t="shared" si="1"/>
        <v>55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1500.65</v>
      </c>
    </row>
    <row r="53" spans="1:9" x14ac:dyDescent="0.25">
      <c r="A53" s="126"/>
      <c r="B53" s="84">
        <f t="shared" si="1"/>
        <v>55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1500.65</v>
      </c>
    </row>
    <row r="54" spans="1:9" x14ac:dyDescent="0.25">
      <c r="A54" s="126"/>
      <c r="B54" s="84">
        <f t="shared" si="1"/>
        <v>55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1500.65</v>
      </c>
    </row>
    <row r="55" spans="1:9" x14ac:dyDescent="0.25">
      <c r="A55" s="126"/>
      <c r="B55" s="12">
        <f>B54-C55</f>
        <v>55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1500.65</v>
      </c>
    </row>
    <row r="56" spans="1:9" x14ac:dyDescent="0.25">
      <c r="A56" s="126"/>
      <c r="B56" s="12">
        <f t="shared" ref="B56:B75" si="3">B55-C56</f>
        <v>55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1500.65</v>
      </c>
    </row>
    <row r="57" spans="1:9" x14ac:dyDescent="0.25">
      <c r="A57" s="126"/>
      <c r="B57" s="12">
        <f t="shared" si="3"/>
        <v>55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1500.65</v>
      </c>
    </row>
    <row r="58" spans="1:9" x14ac:dyDescent="0.25">
      <c r="A58" s="126"/>
      <c r="B58" s="12">
        <f t="shared" si="3"/>
        <v>55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1500.65</v>
      </c>
    </row>
    <row r="59" spans="1:9" x14ac:dyDescent="0.25">
      <c r="A59" s="126"/>
      <c r="B59" s="12">
        <f t="shared" si="3"/>
        <v>55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1500.65</v>
      </c>
    </row>
    <row r="60" spans="1:9" x14ac:dyDescent="0.25">
      <c r="A60" s="126"/>
      <c r="B60" s="12">
        <f t="shared" si="3"/>
        <v>55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1500.65</v>
      </c>
    </row>
    <row r="61" spans="1:9" x14ac:dyDescent="0.25">
      <c r="A61" s="126"/>
      <c r="B61" s="12">
        <f t="shared" si="3"/>
        <v>55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1500.65</v>
      </c>
    </row>
    <row r="62" spans="1:9" x14ac:dyDescent="0.25">
      <c r="A62" s="126"/>
      <c r="B62" s="12">
        <f t="shared" si="3"/>
        <v>55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1500.65</v>
      </c>
    </row>
    <row r="63" spans="1:9" x14ac:dyDescent="0.25">
      <c r="A63" s="126"/>
      <c r="B63" s="12">
        <f t="shared" si="3"/>
        <v>55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1500.65</v>
      </c>
    </row>
    <row r="64" spans="1:9" x14ac:dyDescent="0.25">
      <c r="A64" s="126"/>
      <c r="B64" s="12">
        <f t="shared" si="3"/>
        <v>55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1500.65</v>
      </c>
    </row>
    <row r="65" spans="1:9" x14ac:dyDescent="0.25">
      <c r="A65" s="126"/>
      <c r="B65" s="12">
        <f t="shared" si="3"/>
        <v>55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1500.65</v>
      </c>
    </row>
    <row r="66" spans="1:9" x14ac:dyDescent="0.25">
      <c r="A66" s="126"/>
      <c r="B66" s="12">
        <f t="shared" si="3"/>
        <v>55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1500.65</v>
      </c>
    </row>
    <row r="67" spans="1:9" x14ac:dyDescent="0.25">
      <c r="A67" s="126"/>
      <c r="B67" s="12">
        <f t="shared" si="3"/>
        <v>55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1500.65</v>
      </c>
    </row>
    <row r="68" spans="1:9" x14ac:dyDescent="0.25">
      <c r="A68" s="126"/>
      <c r="B68" s="12">
        <f t="shared" si="3"/>
        <v>55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1500.65</v>
      </c>
    </row>
    <row r="69" spans="1:9" x14ac:dyDescent="0.25">
      <c r="A69" s="126"/>
      <c r="B69" s="12">
        <f t="shared" si="3"/>
        <v>55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1500.65</v>
      </c>
    </row>
    <row r="70" spans="1:9" x14ac:dyDescent="0.25">
      <c r="A70" s="126"/>
      <c r="B70" s="12">
        <f t="shared" si="3"/>
        <v>55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1500.65</v>
      </c>
    </row>
    <row r="71" spans="1:9" x14ac:dyDescent="0.25">
      <c r="A71" s="126"/>
      <c r="B71" s="12">
        <f t="shared" si="3"/>
        <v>55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1500.65</v>
      </c>
    </row>
    <row r="72" spans="1:9" x14ac:dyDescent="0.25">
      <c r="A72" s="126"/>
      <c r="B72" s="12">
        <f t="shared" si="3"/>
        <v>55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1500.65</v>
      </c>
    </row>
    <row r="73" spans="1:9" x14ac:dyDescent="0.25">
      <c r="A73" s="126"/>
      <c r="B73" s="12">
        <f t="shared" si="3"/>
        <v>55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1500.65</v>
      </c>
    </row>
    <row r="74" spans="1:9" x14ac:dyDescent="0.25">
      <c r="A74" s="126"/>
      <c r="B74" s="12">
        <f t="shared" si="3"/>
        <v>55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1500.65</v>
      </c>
    </row>
    <row r="75" spans="1:9" x14ac:dyDescent="0.25">
      <c r="A75" s="126"/>
      <c r="B75" s="12">
        <f t="shared" si="3"/>
        <v>55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1500.65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1500.65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55</v>
      </c>
    </row>
    <row r="82" spans="3:6" ht="15.75" thickBot="1" x14ac:dyDescent="0.3"/>
    <row r="83" spans="3:6" ht="15.75" thickBot="1" x14ac:dyDescent="0.3">
      <c r="C83" s="1088" t="s">
        <v>11</v>
      </c>
      <c r="D83" s="1089"/>
      <c r="E83" s="58">
        <f>E5+E6-F78+E7</f>
        <v>1500.65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2" t="s">
        <v>259</v>
      </c>
      <c r="B1" s="1092"/>
      <c r="C1" s="1092"/>
      <c r="D1" s="1092"/>
      <c r="E1" s="1092"/>
      <c r="F1" s="1092"/>
      <c r="G1" s="1092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076" t="s">
        <v>67</v>
      </c>
      <c r="B5" s="1099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076"/>
      <c r="B6" s="1099"/>
      <c r="C6" s="824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2" t="s">
        <v>262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91" t="s">
        <v>263</v>
      </c>
      <c r="B5" s="1101" t="s">
        <v>264</v>
      </c>
      <c r="C5" s="1032">
        <v>66</v>
      </c>
      <c r="D5" s="1033">
        <v>44510</v>
      </c>
      <c r="E5" s="1034">
        <v>953</v>
      </c>
      <c r="F5" s="1035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02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2"/>
      <c r="B8" s="893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9" t="s">
        <v>21</v>
      </c>
      <c r="E38" s="1080"/>
      <c r="F38" s="147">
        <f>E4+E5-F36+E6</f>
        <v>953</v>
      </c>
    </row>
    <row r="39" spans="1:9" ht="15.75" thickBot="1" x14ac:dyDescent="0.3">
      <c r="A39" s="129"/>
      <c r="D39" s="889" t="s">
        <v>4</v>
      </c>
      <c r="E39" s="890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2" t="s">
        <v>259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076" t="s">
        <v>284</v>
      </c>
      <c r="B5" s="1103" t="s">
        <v>285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076"/>
      <c r="B6" s="1104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8"/>
      <c r="I8" s="853">
        <f>E4+E5+E6-F8</f>
        <v>6500</v>
      </c>
      <c r="J8" s="799">
        <f>H8*F8</f>
        <v>0</v>
      </c>
    </row>
    <row r="9" spans="1:10" ht="15.75" x14ac:dyDescent="0.25">
      <c r="B9" s="206">
        <f>B8-C9</f>
        <v>500</v>
      </c>
      <c r="C9" s="800"/>
      <c r="D9" s="412">
        <v>0</v>
      </c>
      <c r="E9" s="348"/>
      <c r="F9" s="854">
        <f t="shared" si="0"/>
        <v>0</v>
      </c>
      <c r="G9" s="281"/>
      <c r="H9" s="304"/>
      <c r="I9" s="855">
        <f>I8-F9</f>
        <v>6500</v>
      </c>
      <c r="J9" s="852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800"/>
      <c r="D10" s="412">
        <f t="shared" ref="D10:D18" si="3">C10*B10</f>
        <v>0</v>
      </c>
      <c r="E10" s="348"/>
      <c r="F10" s="854">
        <f t="shared" si="0"/>
        <v>0</v>
      </c>
      <c r="G10" s="281"/>
      <c r="H10" s="304"/>
      <c r="I10" s="855">
        <f t="shared" ref="I10:I38" si="4">I9-F10</f>
        <v>6500</v>
      </c>
      <c r="J10" s="852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800"/>
      <c r="D11" s="412">
        <f t="shared" si="3"/>
        <v>0</v>
      </c>
      <c r="E11" s="348"/>
      <c r="F11" s="854">
        <f t="shared" si="0"/>
        <v>0</v>
      </c>
      <c r="G11" s="281"/>
      <c r="H11" s="304"/>
      <c r="I11" s="855">
        <f t="shared" si="4"/>
        <v>6500</v>
      </c>
      <c r="J11" s="852">
        <f t="shared" si="1"/>
        <v>0</v>
      </c>
    </row>
    <row r="12" spans="1:10" ht="15.75" x14ac:dyDescent="0.25">
      <c r="B12" s="206">
        <f t="shared" si="2"/>
        <v>500</v>
      </c>
      <c r="C12" s="800"/>
      <c r="D12" s="412">
        <f t="shared" si="3"/>
        <v>0</v>
      </c>
      <c r="E12" s="348"/>
      <c r="F12" s="854">
        <f t="shared" si="0"/>
        <v>0</v>
      </c>
      <c r="G12" s="281"/>
      <c r="H12" s="304"/>
      <c r="I12" s="855">
        <f t="shared" si="4"/>
        <v>6500</v>
      </c>
      <c r="J12" s="852">
        <f t="shared" si="1"/>
        <v>0</v>
      </c>
    </row>
    <row r="13" spans="1:10" ht="15.75" x14ac:dyDescent="0.25">
      <c r="A13" s="19"/>
      <c r="B13" s="206">
        <f t="shared" si="2"/>
        <v>500</v>
      </c>
      <c r="C13" s="801"/>
      <c r="D13" s="412">
        <f t="shared" si="3"/>
        <v>0</v>
      </c>
      <c r="E13" s="348"/>
      <c r="F13" s="854">
        <f t="shared" si="0"/>
        <v>0</v>
      </c>
      <c r="G13" s="281"/>
      <c r="H13" s="304"/>
      <c r="I13" s="855">
        <f t="shared" si="4"/>
        <v>6500</v>
      </c>
      <c r="J13" s="852">
        <f t="shared" si="1"/>
        <v>0</v>
      </c>
    </row>
    <row r="14" spans="1:10" ht="15.75" x14ac:dyDescent="0.25">
      <c r="B14" s="206">
        <f t="shared" si="2"/>
        <v>500</v>
      </c>
      <c r="C14" s="800"/>
      <c r="D14" s="412">
        <f t="shared" si="3"/>
        <v>0</v>
      </c>
      <c r="E14" s="348"/>
      <c r="F14" s="802">
        <f t="shared" si="0"/>
        <v>0</v>
      </c>
      <c r="G14" s="281"/>
      <c r="H14" s="304"/>
      <c r="I14" s="855">
        <f t="shared" si="4"/>
        <v>6500</v>
      </c>
      <c r="J14" s="804">
        <f t="shared" si="1"/>
        <v>0</v>
      </c>
    </row>
    <row r="15" spans="1:10" ht="15.75" x14ac:dyDescent="0.25">
      <c r="B15" s="206">
        <f t="shared" si="2"/>
        <v>500</v>
      </c>
      <c r="C15" s="800"/>
      <c r="D15" s="412">
        <f t="shared" si="3"/>
        <v>0</v>
      </c>
      <c r="E15" s="348"/>
      <c r="F15" s="802">
        <f t="shared" si="0"/>
        <v>0</v>
      </c>
      <c r="G15" s="71"/>
      <c r="H15" s="683"/>
      <c r="I15" s="856">
        <f t="shared" si="4"/>
        <v>6500</v>
      </c>
      <c r="J15" s="804">
        <f t="shared" si="1"/>
        <v>0</v>
      </c>
    </row>
    <row r="16" spans="1:10" ht="15.75" x14ac:dyDescent="0.25">
      <c r="B16" s="206">
        <f t="shared" si="2"/>
        <v>500</v>
      </c>
      <c r="C16" s="800"/>
      <c r="D16" s="412">
        <f t="shared" si="3"/>
        <v>0</v>
      </c>
      <c r="E16" s="348"/>
      <c r="F16" s="802">
        <f>D16</f>
        <v>0</v>
      </c>
      <c r="G16" s="71"/>
      <c r="H16" s="683"/>
      <c r="I16" s="856">
        <f t="shared" si="4"/>
        <v>6500</v>
      </c>
      <c r="J16" s="804">
        <f t="shared" si="1"/>
        <v>0</v>
      </c>
    </row>
    <row r="17" spans="1:10" ht="15.75" x14ac:dyDescent="0.25">
      <c r="B17" s="206">
        <f t="shared" si="2"/>
        <v>500</v>
      </c>
      <c r="C17" s="800"/>
      <c r="D17" s="412">
        <f t="shared" si="3"/>
        <v>0</v>
      </c>
      <c r="E17" s="348"/>
      <c r="F17" s="802">
        <f>D17</f>
        <v>0</v>
      </c>
      <c r="G17" s="71"/>
      <c r="H17" s="683"/>
      <c r="I17" s="856">
        <f t="shared" si="4"/>
        <v>6500</v>
      </c>
      <c r="J17" s="804">
        <f t="shared" si="1"/>
        <v>0</v>
      </c>
    </row>
    <row r="18" spans="1:10" ht="15.75" x14ac:dyDescent="0.25">
      <c r="B18" s="206">
        <f t="shared" si="2"/>
        <v>500</v>
      </c>
      <c r="C18" s="800"/>
      <c r="D18" s="412">
        <f t="shared" si="3"/>
        <v>0</v>
      </c>
      <c r="E18" s="348"/>
      <c r="F18" s="802">
        <f t="shared" ref="F18:F39" si="5">D18</f>
        <v>0</v>
      </c>
      <c r="G18" s="71"/>
      <c r="H18" s="683"/>
      <c r="I18" s="856">
        <f t="shared" si="4"/>
        <v>6500</v>
      </c>
      <c r="J18" s="804">
        <f t="shared" si="1"/>
        <v>0</v>
      </c>
    </row>
    <row r="19" spans="1:10" ht="15.75" x14ac:dyDescent="0.25">
      <c r="B19" s="206">
        <f t="shared" si="2"/>
        <v>500</v>
      </c>
      <c r="C19" s="800"/>
      <c r="D19" s="412">
        <f t="shared" ref="D19:D39" si="6">C19*B19</f>
        <v>0</v>
      </c>
      <c r="E19" s="348"/>
      <c r="F19" s="802">
        <f t="shared" si="5"/>
        <v>0</v>
      </c>
      <c r="G19" s="281"/>
      <c r="H19" s="304"/>
      <c r="I19" s="855">
        <f t="shared" si="4"/>
        <v>6500</v>
      </c>
      <c r="J19" s="804">
        <f t="shared" si="1"/>
        <v>0</v>
      </c>
    </row>
    <row r="20" spans="1:10" ht="15.75" x14ac:dyDescent="0.25">
      <c r="B20" s="206">
        <f t="shared" si="2"/>
        <v>500</v>
      </c>
      <c r="C20" s="800"/>
      <c r="D20" s="412">
        <f t="shared" si="6"/>
        <v>0</v>
      </c>
      <c r="E20" s="348"/>
      <c r="F20" s="802">
        <f t="shared" si="5"/>
        <v>0</v>
      </c>
      <c r="G20" s="281"/>
      <c r="H20" s="304"/>
      <c r="I20" s="855">
        <f t="shared" si="4"/>
        <v>6500</v>
      </c>
      <c r="J20" s="804">
        <f t="shared" si="1"/>
        <v>0</v>
      </c>
    </row>
    <row r="21" spans="1:10" ht="15.75" x14ac:dyDescent="0.25">
      <c r="B21" s="206">
        <f t="shared" si="2"/>
        <v>500</v>
      </c>
      <c r="C21" s="800"/>
      <c r="D21" s="412">
        <f t="shared" si="6"/>
        <v>0</v>
      </c>
      <c r="E21" s="348"/>
      <c r="F21" s="802">
        <f t="shared" si="5"/>
        <v>0</v>
      </c>
      <c r="G21" s="281"/>
      <c r="H21" s="304"/>
      <c r="I21" s="855">
        <f t="shared" si="4"/>
        <v>6500</v>
      </c>
      <c r="J21" s="804">
        <f t="shared" si="1"/>
        <v>0</v>
      </c>
    </row>
    <row r="22" spans="1:10" ht="15.75" x14ac:dyDescent="0.25">
      <c r="B22" s="206">
        <f t="shared" si="2"/>
        <v>500</v>
      </c>
      <c r="C22" s="800"/>
      <c r="D22" s="412">
        <f t="shared" si="6"/>
        <v>0</v>
      </c>
      <c r="E22" s="348"/>
      <c r="F22" s="802">
        <f t="shared" si="5"/>
        <v>0</v>
      </c>
      <c r="G22" s="281"/>
      <c r="H22" s="304"/>
      <c r="I22" s="855">
        <f t="shared" si="4"/>
        <v>6500</v>
      </c>
      <c r="J22" s="804">
        <f t="shared" si="1"/>
        <v>0</v>
      </c>
    </row>
    <row r="23" spans="1:10" ht="15.75" x14ac:dyDescent="0.25">
      <c r="B23" s="206">
        <f t="shared" si="2"/>
        <v>500</v>
      </c>
      <c r="C23" s="800"/>
      <c r="D23" s="412">
        <f t="shared" si="6"/>
        <v>0</v>
      </c>
      <c r="E23" s="348"/>
      <c r="F23" s="802">
        <f t="shared" si="5"/>
        <v>0</v>
      </c>
      <c r="G23" s="281"/>
      <c r="H23" s="304"/>
      <c r="I23" s="855">
        <f t="shared" si="4"/>
        <v>6500</v>
      </c>
      <c r="J23" s="804">
        <f t="shared" si="1"/>
        <v>0</v>
      </c>
    </row>
    <row r="24" spans="1:10" ht="15.75" x14ac:dyDescent="0.25">
      <c r="B24" s="206">
        <f t="shared" si="2"/>
        <v>500</v>
      </c>
      <c r="C24" s="800"/>
      <c r="D24" s="412">
        <f t="shared" si="6"/>
        <v>0</v>
      </c>
      <c r="E24" s="348"/>
      <c r="F24" s="802">
        <f t="shared" si="5"/>
        <v>0</v>
      </c>
      <c r="G24" s="281"/>
      <c r="H24" s="304"/>
      <c r="I24" s="855">
        <f t="shared" si="4"/>
        <v>6500</v>
      </c>
      <c r="J24" s="804">
        <f t="shared" si="1"/>
        <v>0</v>
      </c>
    </row>
    <row r="25" spans="1:10" ht="15.75" x14ac:dyDescent="0.25">
      <c r="B25" s="206">
        <f t="shared" si="2"/>
        <v>500</v>
      </c>
      <c r="C25" s="800"/>
      <c r="D25" s="412">
        <f t="shared" si="6"/>
        <v>0</v>
      </c>
      <c r="E25" s="348"/>
      <c r="F25" s="802">
        <f t="shared" si="5"/>
        <v>0</v>
      </c>
      <c r="G25" s="281"/>
      <c r="H25" s="304"/>
      <c r="I25" s="855">
        <f t="shared" si="4"/>
        <v>6500</v>
      </c>
      <c r="J25" s="804">
        <f t="shared" si="1"/>
        <v>0</v>
      </c>
    </row>
    <row r="26" spans="1:10" ht="15.75" x14ac:dyDescent="0.25">
      <c r="B26" s="206">
        <f t="shared" si="2"/>
        <v>500</v>
      </c>
      <c r="C26" s="800"/>
      <c r="D26" s="412">
        <f t="shared" si="6"/>
        <v>0</v>
      </c>
      <c r="E26" s="348"/>
      <c r="F26" s="802">
        <f t="shared" si="5"/>
        <v>0</v>
      </c>
      <c r="G26" s="71"/>
      <c r="H26" s="683"/>
      <c r="I26" s="856">
        <f t="shared" si="4"/>
        <v>6500</v>
      </c>
      <c r="J26" s="804">
        <f t="shared" si="1"/>
        <v>0</v>
      </c>
    </row>
    <row r="27" spans="1:10" ht="15.75" x14ac:dyDescent="0.25">
      <c r="B27" s="206">
        <f t="shared" si="2"/>
        <v>500</v>
      </c>
      <c r="C27" s="800"/>
      <c r="D27" s="412">
        <f t="shared" si="6"/>
        <v>0</v>
      </c>
      <c r="E27" s="348"/>
      <c r="F27" s="802">
        <f t="shared" si="5"/>
        <v>0</v>
      </c>
      <c r="G27" s="71"/>
      <c r="H27" s="683"/>
      <c r="I27" s="856">
        <f t="shared" si="4"/>
        <v>6500</v>
      </c>
      <c r="J27" s="804">
        <f t="shared" si="1"/>
        <v>0</v>
      </c>
    </row>
    <row r="28" spans="1:10" ht="15.75" x14ac:dyDescent="0.25">
      <c r="B28" s="206">
        <f t="shared" si="2"/>
        <v>500</v>
      </c>
      <c r="C28" s="800"/>
      <c r="D28" s="412">
        <f t="shared" si="6"/>
        <v>0</v>
      </c>
      <c r="E28" s="348"/>
      <c r="F28" s="802">
        <f t="shared" si="5"/>
        <v>0</v>
      </c>
      <c r="G28" s="71"/>
      <c r="H28" s="683"/>
      <c r="I28" s="856">
        <f t="shared" si="4"/>
        <v>6500</v>
      </c>
      <c r="J28" s="804">
        <f t="shared" si="1"/>
        <v>0</v>
      </c>
    </row>
    <row r="29" spans="1:10" ht="15.75" x14ac:dyDescent="0.25">
      <c r="A29" s="47"/>
      <c r="B29" s="206">
        <f t="shared" si="2"/>
        <v>500</v>
      </c>
      <c r="C29" s="800"/>
      <c r="D29" s="412">
        <f t="shared" si="6"/>
        <v>0</v>
      </c>
      <c r="E29" s="348"/>
      <c r="F29" s="802">
        <f t="shared" si="5"/>
        <v>0</v>
      </c>
      <c r="G29" s="71"/>
      <c r="H29" s="683"/>
      <c r="I29" s="856">
        <f t="shared" si="4"/>
        <v>6500</v>
      </c>
      <c r="J29" s="804">
        <f t="shared" si="1"/>
        <v>0</v>
      </c>
    </row>
    <row r="30" spans="1:10" ht="15.75" x14ac:dyDescent="0.25">
      <c r="A30" s="47"/>
      <c r="B30" s="206">
        <f t="shared" si="2"/>
        <v>500</v>
      </c>
      <c r="C30" s="800"/>
      <c r="D30" s="412">
        <f t="shared" si="6"/>
        <v>0</v>
      </c>
      <c r="E30" s="348"/>
      <c r="F30" s="802">
        <f t="shared" si="5"/>
        <v>0</v>
      </c>
      <c r="G30" s="71"/>
      <c r="H30" s="683"/>
      <c r="I30" s="856">
        <f t="shared" si="4"/>
        <v>6500</v>
      </c>
      <c r="J30" s="804">
        <f t="shared" si="1"/>
        <v>0</v>
      </c>
    </row>
    <row r="31" spans="1:10" ht="15.75" x14ac:dyDescent="0.25">
      <c r="A31" s="47"/>
      <c r="B31" s="206">
        <f t="shared" si="2"/>
        <v>500</v>
      </c>
      <c r="C31" s="800"/>
      <c r="D31" s="412">
        <f t="shared" si="6"/>
        <v>0</v>
      </c>
      <c r="E31" s="348"/>
      <c r="F31" s="802">
        <f t="shared" si="5"/>
        <v>0</v>
      </c>
      <c r="G31" s="71"/>
      <c r="H31" s="683"/>
      <c r="I31" s="856">
        <f t="shared" si="4"/>
        <v>6500</v>
      </c>
      <c r="J31" s="804">
        <f t="shared" si="1"/>
        <v>0</v>
      </c>
    </row>
    <row r="32" spans="1:10" ht="15.75" x14ac:dyDescent="0.25">
      <c r="A32" s="47"/>
      <c r="B32" s="206">
        <f t="shared" si="2"/>
        <v>500</v>
      </c>
      <c r="C32" s="800"/>
      <c r="D32" s="412">
        <f t="shared" si="6"/>
        <v>0</v>
      </c>
      <c r="E32" s="348"/>
      <c r="F32" s="802">
        <f t="shared" si="5"/>
        <v>0</v>
      </c>
      <c r="G32" s="71"/>
      <c r="H32" s="683"/>
      <c r="I32" s="856">
        <f t="shared" si="4"/>
        <v>6500</v>
      </c>
      <c r="J32" s="804">
        <f t="shared" si="1"/>
        <v>0</v>
      </c>
    </row>
    <row r="33" spans="1:10" ht="15.75" x14ac:dyDescent="0.25">
      <c r="A33" s="47"/>
      <c r="B33" s="206">
        <f t="shared" si="2"/>
        <v>500</v>
      </c>
      <c r="C33" s="800"/>
      <c r="D33" s="412">
        <f t="shared" si="6"/>
        <v>0</v>
      </c>
      <c r="E33" s="348"/>
      <c r="F33" s="802">
        <f t="shared" si="5"/>
        <v>0</v>
      </c>
      <c r="G33" s="71"/>
      <c r="H33" s="683"/>
      <c r="I33" s="856">
        <f t="shared" si="4"/>
        <v>6500</v>
      </c>
      <c r="J33" s="804">
        <f t="shared" si="1"/>
        <v>0</v>
      </c>
    </row>
    <row r="34" spans="1:10" ht="15.75" x14ac:dyDescent="0.25">
      <c r="A34" s="47"/>
      <c r="B34" s="206">
        <f t="shared" si="2"/>
        <v>500</v>
      </c>
      <c r="C34" s="800"/>
      <c r="D34" s="412">
        <f t="shared" si="6"/>
        <v>0</v>
      </c>
      <c r="E34" s="348"/>
      <c r="F34" s="802">
        <f t="shared" si="5"/>
        <v>0</v>
      </c>
      <c r="G34" s="71"/>
      <c r="H34" s="683"/>
      <c r="I34" s="856">
        <f t="shared" si="4"/>
        <v>6500</v>
      </c>
      <c r="J34" s="804">
        <f t="shared" si="1"/>
        <v>0</v>
      </c>
    </row>
    <row r="35" spans="1:10" ht="15.75" x14ac:dyDescent="0.25">
      <c r="A35" s="47"/>
      <c r="B35" s="206">
        <f t="shared" si="2"/>
        <v>500</v>
      </c>
      <c r="C35" s="800"/>
      <c r="D35" s="412">
        <f t="shared" si="6"/>
        <v>0</v>
      </c>
      <c r="E35" s="348"/>
      <c r="F35" s="802">
        <f t="shared" si="5"/>
        <v>0</v>
      </c>
      <c r="G35" s="71"/>
      <c r="H35" s="683"/>
      <c r="I35" s="803">
        <f t="shared" si="4"/>
        <v>6500</v>
      </c>
      <c r="J35" s="804">
        <f t="shared" si="1"/>
        <v>0</v>
      </c>
    </row>
    <row r="36" spans="1:10" ht="15.75" x14ac:dyDescent="0.25">
      <c r="A36" s="47"/>
      <c r="B36" s="206">
        <f t="shared" si="2"/>
        <v>500</v>
      </c>
      <c r="C36" s="800"/>
      <c r="D36" s="412">
        <f t="shared" si="6"/>
        <v>0</v>
      </c>
      <c r="E36" s="348"/>
      <c r="F36" s="802">
        <f t="shared" si="5"/>
        <v>0</v>
      </c>
      <c r="G36" s="71"/>
      <c r="H36" s="683"/>
      <c r="I36" s="803">
        <f t="shared" si="4"/>
        <v>6500</v>
      </c>
      <c r="J36" s="804">
        <f t="shared" si="1"/>
        <v>0</v>
      </c>
    </row>
    <row r="37" spans="1:10" ht="15.75" x14ac:dyDescent="0.25">
      <c r="A37" s="47"/>
      <c r="B37" s="206">
        <f t="shared" si="2"/>
        <v>500</v>
      </c>
      <c r="C37" s="800"/>
      <c r="D37" s="412">
        <f t="shared" si="6"/>
        <v>0</v>
      </c>
      <c r="E37" s="348"/>
      <c r="F37" s="802">
        <f t="shared" si="5"/>
        <v>0</v>
      </c>
      <c r="G37" s="71"/>
      <c r="H37" s="683"/>
      <c r="I37" s="803">
        <f t="shared" si="4"/>
        <v>6500</v>
      </c>
      <c r="J37" s="804">
        <f t="shared" si="1"/>
        <v>0</v>
      </c>
    </row>
    <row r="38" spans="1:10" ht="15.75" x14ac:dyDescent="0.25">
      <c r="A38" s="47"/>
      <c r="B38" s="206">
        <f t="shared" si="2"/>
        <v>500</v>
      </c>
      <c r="C38" s="800"/>
      <c r="D38" s="412">
        <f t="shared" si="6"/>
        <v>0</v>
      </c>
      <c r="E38" s="348"/>
      <c r="F38" s="802">
        <f t="shared" si="5"/>
        <v>0</v>
      </c>
      <c r="G38" s="71"/>
      <c r="H38" s="683"/>
      <c r="I38" s="803">
        <f t="shared" si="4"/>
        <v>6500</v>
      </c>
      <c r="J38" s="804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6"/>
      <c r="J39" s="797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9" t="s">
        <v>21</v>
      </c>
      <c r="E42" s="1080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2"/>
      <c r="B1" s="1092"/>
      <c r="C1" s="1092"/>
      <c r="D1" s="1092"/>
      <c r="E1" s="1092"/>
      <c r="F1" s="1092"/>
      <c r="G1" s="1092"/>
      <c r="H1" s="11">
        <v>1</v>
      </c>
    </row>
    <row r="2" spans="1:15" ht="16.5" thickBot="1" x14ac:dyDescent="0.3">
      <c r="K2" s="756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05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5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9">
        <f>E5+E6-F8+E4</f>
        <v>0</v>
      </c>
      <c r="J8" s="812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9">
        <f>I8-F9</f>
        <v>0</v>
      </c>
      <c r="J9" s="812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9">
        <f t="shared" ref="I10:I27" si="3">I9-F10</f>
        <v>0</v>
      </c>
      <c r="J10" s="812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9">
        <f t="shared" si="3"/>
        <v>0</v>
      </c>
      <c r="J11" s="812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9">
        <f t="shared" si="3"/>
        <v>0</v>
      </c>
      <c r="J12" s="81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1">
        <f t="shared" si="3"/>
        <v>0</v>
      </c>
      <c r="J13" s="81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1">
        <f t="shared" si="3"/>
        <v>0</v>
      </c>
      <c r="J14" s="81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1">
        <f t="shared" si="3"/>
        <v>0</v>
      </c>
      <c r="J15" s="812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2">
        <f t="shared" si="3"/>
        <v>0</v>
      </c>
      <c r="J16" s="790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2">
        <f t="shared" si="3"/>
        <v>0</v>
      </c>
      <c r="J17" s="790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2">
        <f t="shared" si="3"/>
        <v>0</v>
      </c>
      <c r="J18" s="790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2">
        <f t="shared" si="3"/>
        <v>0</v>
      </c>
      <c r="J19" s="790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2">
        <f t="shared" si="3"/>
        <v>0</v>
      </c>
      <c r="J20" s="790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2">
        <f t="shared" si="3"/>
        <v>0</v>
      </c>
      <c r="J21" s="790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2">
        <f t="shared" si="3"/>
        <v>0</v>
      </c>
      <c r="J22" s="790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2">
        <f t="shared" si="3"/>
        <v>0</v>
      </c>
      <c r="J23" s="790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2">
        <f t="shared" si="3"/>
        <v>0</v>
      </c>
      <c r="J24" s="790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2">
        <f t="shared" si="3"/>
        <v>0</v>
      </c>
      <c r="J25" s="790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2">
        <f t="shared" si="3"/>
        <v>0</v>
      </c>
      <c r="J26" s="790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3">
        <f t="shared" si="3"/>
        <v>0</v>
      </c>
      <c r="J27" s="790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4"/>
      <c r="J28" s="795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9" t="s">
        <v>21</v>
      </c>
      <c r="E31" s="1080"/>
      <c r="F31" s="147">
        <f>E4+E5-F29+E6</f>
        <v>0</v>
      </c>
    </row>
    <row r="32" spans="1:10" ht="15.75" thickBot="1" x14ac:dyDescent="0.3">
      <c r="A32" s="129"/>
      <c r="D32" s="656" t="s">
        <v>4</v>
      </c>
      <c r="E32" s="657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2021-11-30T21:52:57Z</dcterms:modified>
</cp:coreProperties>
</file>