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4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7" l="1"/>
  <c r="Q32" i="7" l="1"/>
  <c r="F74" i="8"/>
  <c r="N39" i="8"/>
  <c r="N40" i="8"/>
  <c r="N41" i="8" s="1"/>
  <c r="N42" i="8" s="1"/>
  <c r="N43" i="8" s="1"/>
  <c r="N44" i="8" s="1"/>
  <c r="N3" i="8" l="1"/>
  <c r="M30" i="7" l="1"/>
  <c r="M28" i="7"/>
  <c r="M32" i="7" l="1"/>
  <c r="M29" i="7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F37" i="8" l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<sst xmlns="http://schemas.openxmlformats.org/spreadsheetml/2006/main" count="641" uniqueCount="312">
  <si>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</si>
  <si>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</si>
  <si>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</si>
  <si>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</si>
  <si>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</si>
  <si>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</si>
  <si>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</si>
  <si>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</si>
  <si>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</si>
  <si>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</si>
  <si>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</si>
  <si>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</si>
  <si>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</si>
  <si>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</si>
  <si>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</si>
  <si>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</si>
  <si>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</si>
  <si>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</si>
  <si>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</si>
  <si>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</si>
  <si>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</si>
  <si>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</si>
  <si>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</si>
  <si>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</si>
  <si>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</si>
  <si>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</si>
  <si>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</si>
  <si>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</si>
  <si>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</si>
  <si>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</si>
  <si>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</si>
  <si>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</si>
  <si>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</si>
  <si>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</si>
  <si>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</si>
  <si>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</si>
  <si>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</si>
  <si>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</si>
  <si>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</si>
  <si>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</si>
  <si>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</si>
  <si>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</si>
  <si>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</si>
  <si>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</si>
  <si>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</si>
  <si>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</si>
  <si>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</si>
  <si>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</si>
  <si>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</si>
  <si>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</si>
  <si>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</si>
  <si>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</si>
  <si>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</si>
  <si>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</si>
  <si>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</si>
  <si>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</si>
  <si>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</si>
  <si>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</si>
  <si>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</si>
  <si>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</si>
  <si>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</si>
  <si>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</si>
  <si>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</si>
  <si>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</si>
  <si>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</si>
  <si>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</si>
  <si>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</si>
  <si>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</si>
  <si>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</si>
  <si>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</si>
  <si>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</si>
  <si>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</si>
  <si>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</si>
  <si>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</si>
  <si>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</si>
  <si>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</si>
  <si>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</si>
  <si>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</si>
  <si>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</si>
  <si>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</si>
  <si>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</si>
  <si>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</si>
  <si>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</si>
  <si>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</si>
  <si>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</si>
  <si>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</si>
  <si>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</si>
  <si>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</si>
  <si>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</si>
  <si>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</si>
  <si>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</si>
  <si>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</si>
  <si>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</si>
  <si>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</si>
  <si>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</si>
  <si>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</si>
  <si>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</si>
  <si>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</si>
  <si>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</si>
  <si>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</si>
  <si>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</si>
  <si>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</si>
  <si>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</si>
  <si>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</si>
  <si>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</si>
  <si>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</si>
  <si>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</si>
  <si>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</si>
  <si>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</si>
  <si>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</si>
  <si>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</si>
  <si>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</si>
  <si>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</si>
  <si>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</si>
  <si>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</si>
  <si>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</si>
  <si>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</si>
  <si>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</si>
  <si>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</si>
  <si>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</si>
  <si>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</si>
  <si>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</si>
  <si>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</si>
  <si>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</si>
  <si>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</si>
  <si>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</si>
  <si>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</si>
  <si>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</si>
  <si>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</si>
  <si>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</si>
  <si>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</si>
  <si>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</si>
  <si>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</si>
  <si>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</si>
  <si>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</si>
  <si>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</si>
  <si>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</si>
  <si>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</si>
  <si>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</si>
  <si>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</si>
  <si>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</si>
  <si>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</si>
  <si>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</si>
  <si>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</si>
  <si>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</si>
  <si>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</si>
  <si>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</si>
  <si>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</si>
  <si>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</si>
  <si>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</si>
  <si>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</si>
  <si>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</si>
  <si>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</si>
  <si>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</si>
  <si>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</si>
  <si>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</si>
  <si>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</si>
  <si>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</si>
  <si>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</si>
  <si>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</si>
  <si>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</si>
  <si>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</si>
  <si>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</si>
  <si>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</si>
  <si>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</si>
  <si>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</si>
  <si>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</si>
  <si>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</si>
  <si>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</si>
  <si>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</si>
  <si>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</si>
  <si>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</si>
  <si>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</si>
  <si>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</si>
  <si>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</si>
  <si>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</si>
  <si>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</si>
  <si>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</si>
  <si>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</si>
  <si>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</si>
  <si>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</si>
  <si>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</si>
  <si>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</si>
  <si>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</si>
  <si>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</si>
  <si>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</si>
  <si>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</si>
  <si>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</si>
  <si>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</si>
  <si>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</si>
  <si>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</si>
  <si>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</si>
  <si>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</si>
  <si>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</si>
  <si>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</si>
  <si>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</si>
  <si>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</si>
  <si>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</si>
  <si>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</si>
  <si>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</si>
  <si>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</si>
  <si>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</si>
  <si>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</si>
  <si>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</si>
  <si>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</si>
  <si>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</si>
  <si>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</si>
  <si>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</si>
  <si>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</si>
  <si>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</si>
  <si>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</si>
  <si>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</si>
  <si>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</si>
  <si>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</si>
  <si>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</si>
  <si>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</si>
  <si>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</si>
  <si>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</si>
  <si>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</si>
  <si>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</si>
  <si>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</si>
  <si>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</si>
  <si>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</si>
  <si>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</si>
  <si>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</si>
  <si>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</si>
  <si>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</si>
  <si>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</si>
  <si>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</si>
  <si>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</si>
  <si>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</si>
  <si>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</si>
  <si>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</si>
  <si>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</si>
  <si>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</si>
  <si>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</si>
  <si>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</si>
  <si>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</si>
  <si>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</si>
  <si>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</si>
  <si>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</si>
  <si>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</si>
  <si>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</si>
  <si>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</si>
  <si>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</si>
  <si>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</si>
  <si>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</si>
  <si>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</si>
  <si>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</si>
  <si>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</si>
  <si>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</si>
  <si>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</si>
  <si>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</si>
  <si>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</si>
  <si>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</si>
  <si>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</si>
  <si>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</si>
  <si>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</si>
  <si>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</si>
  <si>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</si>
  <si>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</si>
  <si>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</si>
  <si>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</si>
  <si>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</si>
  <si>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</si>
  <si>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</si>
  <si>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</si>
  <si>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</si>
  <si>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</si>
  <si>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</si>
  <si>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</si>
  <si>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</si>
  <si>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</si>
  <si>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</si>
  <si>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</si>
  <si>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</si>
  <si>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</si>
  <si>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</si>
  <si>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</si>
  <si>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</si>
  <si>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</si>
  <si>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</si>
  <si>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</si>
  <si>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</si>
  <si>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</si>
  <si>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</si>
  <si>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</si>
  <si>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</si>
  <si>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</si>
  <si>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</si>
  <si>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</si>
  <si>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</si>
  <si>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</si>
  <si>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</si>
  <si>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</si>
  <si>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</si>
  <si>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</si>
  <si>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</si>
  <si>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</si>
  <si>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</si>
  <si>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</si>
  <si>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</si>
  <si>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</si>
  <si>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</si>
  <si>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</si>
  <si>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</si>
  <si>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</si>
  <si>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</si>
  <si>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</si>
  <si>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</si>
  <si>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</si>
  <si>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03/01/2022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</si>
</sst>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CCFF66"/>
      <color rgb="FF0000FF"/>
      <color rgb="FF6600FF"/>
      <color rgb="FF66FF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95"/>
      <c r="C1" s="397" t="s">
        <v>25</v>
      </c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9" ht="16.5" thickBot="1" x14ac:dyDescent="0.3">
      <c r="B2" s="396"/>
      <c r="C2" s="3"/>
      <c r="H2" s="5"/>
      <c r="I2" s="6"/>
      <c r="J2" s="7"/>
      <c r="L2" s="8"/>
      <c r="M2" s="6"/>
      <c r="N2" s="9"/>
    </row>
    <row r="3" spans="1:19" ht="21.75" thickBot="1" x14ac:dyDescent="0.35">
      <c r="B3" s="399" t="s">
        <v>0</v>
      </c>
      <c r="C3" s="400"/>
      <c r="D3" s="10"/>
      <c r="E3" s="11"/>
      <c r="F3" s="11"/>
      <c r="H3" s="401" t="s">
        <v>26</v>
      </c>
      <c r="I3" s="40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02" t="s">
        <v>2</v>
      </c>
      <c r="F4" s="403"/>
      <c r="H4" s="404" t="s">
        <v>3</v>
      </c>
      <c r="I4" s="405"/>
      <c r="J4" s="19"/>
      <c r="K4" s="166"/>
      <c r="L4" s="20"/>
      <c r="M4" s="21" t="s">
        <v>4</v>
      </c>
      <c r="N4" s="22" t="s">
        <v>5</v>
      </c>
      <c r="P4" s="376" t="s">
        <v>6</v>
      </c>
      <c r="Q4" s="37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78">
        <f>SUM(M5:M38)</f>
        <v>247061</v>
      </c>
      <c r="N39" s="38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79"/>
      <c r="N40" s="38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82" t="s">
        <v>11</v>
      </c>
      <c r="I52" s="383"/>
      <c r="J52" s="100"/>
      <c r="K52" s="384">
        <f>I50+L50</f>
        <v>53873.49</v>
      </c>
      <c r="L52" s="385"/>
      <c r="M52" s="386">
        <f>N39+M39</f>
        <v>419924</v>
      </c>
      <c r="N52" s="387"/>
      <c r="P52" s="34"/>
      <c r="Q52" s="9"/>
    </row>
    <row r="53" spans="1:17" ht="15.75" x14ac:dyDescent="0.25">
      <c r="D53" s="388" t="s">
        <v>12</v>
      </c>
      <c r="E53" s="38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88" t="s">
        <v>95</v>
      </c>
      <c r="E54" s="388"/>
      <c r="F54" s="96">
        <v>-549976.4</v>
      </c>
      <c r="I54" s="389" t="s">
        <v>13</v>
      </c>
      <c r="J54" s="390"/>
      <c r="K54" s="391">
        <f>F56+F57+F58</f>
        <v>-24577.400000000023</v>
      </c>
      <c r="L54" s="39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93">
        <f>-C4</f>
        <v>0</v>
      </c>
      <c r="L56" s="39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71" t="s">
        <v>18</v>
      </c>
      <c r="E58" s="372"/>
      <c r="F58" s="113">
        <v>567389.35</v>
      </c>
      <c r="I58" s="373" t="s">
        <v>97</v>
      </c>
      <c r="J58" s="374"/>
      <c r="K58" s="375">
        <f>K54+K56</f>
        <v>-24577.400000000023</v>
      </c>
      <c r="L58" s="37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0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0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95"/>
      <c r="C1" s="397" t="s">
        <v>208</v>
      </c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25" ht="16.5" thickBot="1" x14ac:dyDescent="0.3">
      <c r="B2" s="3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399" t="s">
        <v>0</v>
      </c>
      <c r="C3" s="400"/>
      <c r="D3" s="10"/>
      <c r="E3" s="11"/>
      <c r="F3" s="11"/>
      <c r="H3" s="401" t="s">
        <v>26</v>
      </c>
      <c r="I3" s="401"/>
      <c r="K3" s="165"/>
      <c r="L3" s="13"/>
      <c r="M3" s="14"/>
      <c r="P3" s="42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02" t="s">
        <v>2</v>
      </c>
      <c r="F4" s="403"/>
      <c r="H4" s="404" t="s">
        <v>3</v>
      </c>
      <c r="I4" s="405"/>
      <c r="J4" s="19"/>
      <c r="K4" s="166"/>
      <c r="L4" s="20"/>
      <c r="M4" s="21" t="s">
        <v>4</v>
      </c>
      <c r="N4" s="22" t="s">
        <v>5</v>
      </c>
      <c r="P4" s="426"/>
      <c r="Q4" s="288" t="s">
        <v>209</v>
      </c>
      <c r="W4" s="408" t="s">
        <v>124</v>
      </c>
      <c r="X4" s="40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408"/>
      <c r="X5" s="40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412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413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414"/>
      <c r="X21" s="41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415"/>
      <c r="X23" s="41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415"/>
      <c r="X24" s="41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416"/>
      <c r="X25" s="41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416"/>
      <c r="X26" s="41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409"/>
      <c r="X27" s="410"/>
      <c r="Y27" s="41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410"/>
      <c r="X28" s="410"/>
      <c r="Y28" s="41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427">
        <f t="shared" ref="M36" si="4">SUM(M5:M35)</f>
        <v>321168.83</v>
      </c>
      <c r="N36" s="429">
        <f t="shared" ref="N36" si="5">SUM(N5:N35)</f>
        <v>467016</v>
      </c>
      <c r="O36" s="277"/>
      <c r="P36" s="278">
        <v>0</v>
      </c>
      <c r="Q36" s="431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28"/>
      <c r="N37" s="430"/>
      <c r="O37" s="277"/>
      <c r="P37" s="278">
        <v>0</v>
      </c>
      <c r="Q37" s="43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82" t="s">
        <v>11</v>
      </c>
      <c r="I52" s="383"/>
      <c r="J52" s="100"/>
      <c r="K52" s="384">
        <f>I50+L50</f>
        <v>71911.59</v>
      </c>
      <c r="L52" s="417"/>
      <c r="M52" s="273"/>
      <c r="N52" s="273"/>
      <c r="P52" s="34"/>
      <c r="Q52" s="13"/>
    </row>
    <row r="53" spans="1:17" ht="16.5" thickBot="1" x14ac:dyDescent="0.3">
      <c r="D53" s="388" t="s">
        <v>12</v>
      </c>
      <c r="E53" s="388"/>
      <c r="F53" s="315">
        <f>F50-K52-C50</f>
        <v>-25952.549999999814</v>
      </c>
      <c r="I53" s="102"/>
      <c r="J53" s="103"/>
    </row>
    <row r="54" spans="1:17" ht="18.75" x14ac:dyDescent="0.3">
      <c r="D54" s="418" t="s">
        <v>95</v>
      </c>
      <c r="E54" s="418"/>
      <c r="F54" s="111">
        <v>-706888.38</v>
      </c>
      <c r="I54" s="389" t="s">
        <v>13</v>
      </c>
      <c r="J54" s="390"/>
      <c r="K54" s="391">
        <f>F56+F57+F58</f>
        <v>1308778.3500000003</v>
      </c>
      <c r="L54" s="391"/>
      <c r="M54" s="419" t="s">
        <v>211</v>
      </c>
      <c r="N54" s="420"/>
      <c r="O54" s="420"/>
      <c r="P54" s="420"/>
      <c r="Q54" s="421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422"/>
      <c r="N55" s="423"/>
      <c r="O55" s="423"/>
      <c r="P55" s="423"/>
      <c r="Q55" s="42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93">
        <f>-C4</f>
        <v>-567389.35</v>
      </c>
      <c r="L56" s="39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71" t="s">
        <v>18</v>
      </c>
      <c r="E58" s="372"/>
      <c r="F58" s="113">
        <v>2142307.62</v>
      </c>
      <c r="I58" s="373" t="s">
        <v>198</v>
      </c>
      <c r="J58" s="374"/>
      <c r="K58" s="375">
        <f>K54+K56</f>
        <v>741389.00000000035</v>
      </c>
      <c r="L58" s="37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1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33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434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A25" workbookViewId="0">
      <selection activeCell="R5" sqref="R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95"/>
      <c r="C1" s="397" t="s">
        <v>208</v>
      </c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25" ht="16.5" thickBot="1" x14ac:dyDescent="0.3">
      <c r="B2" s="3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399" t="s">
        <v>0</v>
      </c>
      <c r="C3" s="400"/>
      <c r="D3" s="10"/>
      <c r="E3" s="11"/>
      <c r="F3" s="11"/>
      <c r="H3" s="401" t="s">
        <v>26</v>
      </c>
      <c r="I3" s="401"/>
      <c r="K3" s="165"/>
      <c r="L3" s="13"/>
      <c r="M3" s="14"/>
      <c r="P3" s="425" t="s">
        <v>6</v>
      </c>
      <c r="R3" s="43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02" t="s">
        <v>2</v>
      </c>
      <c r="F4" s="403"/>
      <c r="H4" s="404" t="s">
        <v>3</v>
      </c>
      <c r="I4" s="405"/>
      <c r="J4" s="19"/>
      <c r="K4" s="166"/>
      <c r="L4" s="20"/>
      <c r="M4" s="21" t="s">
        <v>4</v>
      </c>
      <c r="N4" s="22" t="s">
        <v>5</v>
      </c>
      <c r="P4" s="426"/>
      <c r="Q4" s="325" t="s">
        <v>217</v>
      </c>
      <c r="R4" s="436"/>
      <c r="W4" s="408" t="s">
        <v>124</v>
      </c>
      <c r="X4" s="40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21"/>
      <c r="P5" s="34">
        <f>N5+M5+L5+I5+C5</f>
        <v>68001.14</v>
      </c>
      <c r="Q5" s="328">
        <f>P5-F5</f>
        <v>0.13999999999941792</v>
      </c>
      <c r="R5" s="326">
        <v>1146750</v>
      </c>
      <c r="S5" s="327" t="s">
        <v>213</v>
      </c>
      <c r="W5" s="408"/>
      <c r="X5" s="40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8">
        <f>P6-F6</f>
        <v>0</v>
      </c>
      <c r="R6" s="322">
        <v>0</v>
      </c>
      <c r="S6" s="147"/>
      <c r="U6" s="329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0">
        <f t="shared" ref="Q7:Q35" si="1">P7-F7</f>
        <v>0.30000000000291038</v>
      </c>
      <c r="R7" s="322">
        <v>0</v>
      </c>
      <c r="S7" s="147"/>
      <c r="U7" s="330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0">
        <f t="shared" si="1"/>
        <v>0.20999999999185093</v>
      </c>
      <c r="R8" s="322">
        <v>0</v>
      </c>
      <c r="S8" s="147"/>
      <c r="U8" s="330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0">
        <f t="shared" si="1"/>
        <v>0</v>
      </c>
      <c r="R9" s="322">
        <v>0</v>
      </c>
      <c r="S9" s="147"/>
      <c r="U9" s="330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0">
        <f t="shared" si="1"/>
        <v>-0.38999999999941792</v>
      </c>
      <c r="R10" s="322">
        <v>0</v>
      </c>
      <c r="S10" s="147"/>
      <c r="U10" s="330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20">
        <f t="shared" si="1"/>
        <v>0</v>
      </c>
      <c r="R11" s="322">
        <v>0</v>
      </c>
      <c r="S11" s="147"/>
      <c r="U11" s="330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31" t="s">
        <v>225</v>
      </c>
      <c r="P12" s="39">
        <f t="shared" si="2"/>
        <v>69062</v>
      </c>
      <c r="Q12" s="320">
        <f t="shared" si="1"/>
        <v>0</v>
      </c>
      <c r="R12" s="322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20">
        <f t="shared" si="1"/>
        <v>0</v>
      </c>
      <c r="R13" s="322">
        <v>0</v>
      </c>
      <c r="S13" s="319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20">
        <f t="shared" si="1"/>
        <v>-0.19999999999708962</v>
      </c>
      <c r="R14" s="322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20">
        <f t="shared" si="1"/>
        <v>0</v>
      </c>
      <c r="R15" s="322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3" t="s">
        <v>229</v>
      </c>
      <c r="P16" s="39">
        <f t="shared" si="0"/>
        <v>142443</v>
      </c>
      <c r="Q16" s="320">
        <f>P16-F16-49100</f>
        <v>-150</v>
      </c>
      <c r="R16" s="332">
        <v>49100</v>
      </c>
      <c r="S16" s="334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8">
        <f t="shared" si="1"/>
        <v>150.5</v>
      </c>
      <c r="R17" s="322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20">
        <f t="shared" si="1"/>
        <v>0</v>
      </c>
      <c r="R18" s="322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20">
        <f t="shared" si="1"/>
        <v>-601.5</v>
      </c>
      <c r="R19" s="322">
        <v>0</v>
      </c>
      <c r="S19" s="147"/>
      <c r="W19" s="412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20">
        <f t="shared" si="1"/>
        <v>0</v>
      </c>
      <c r="R20" s="322">
        <v>0</v>
      </c>
      <c r="S20" s="147"/>
      <c r="W20" s="413"/>
      <c r="X20" s="269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20">
        <f t="shared" si="1"/>
        <v>0</v>
      </c>
      <c r="R21" s="322">
        <v>0</v>
      </c>
      <c r="S21" s="147"/>
      <c r="W21" s="414"/>
      <c r="X21" s="41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20">
        <f t="shared" si="1"/>
        <v>0</v>
      </c>
      <c r="R22" s="322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20">
        <f t="shared" si="1"/>
        <v>0</v>
      </c>
      <c r="R23" s="322">
        <v>0</v>
      </c>
      <c r="S23" s="147"/>
      <c r="W23" s="415"/>
      <c r="X23" s="41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5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6" t="s">
        <v>236</v>
      </c>
      <c r="K24" s="173"/>
      <c r="L24" s="52"/>
      <c r="M24" s="337">
        <v>0</v>
      </c>
      <c r="N24" s="338">
        <v>0</v>
      </c>
      <c r="P24" s="39">
        <f t="shared" si="0"/>
        <v>0</v>
      </c>
      <c r="Q24" s="320">
        <f t="shared" si="1"/>
        <v>0</v>
      </c>
      <c r="R24" s="322">
        <v>0</v>
      </c>
      <c r="S24" s="147"/>
      <c r="W24" s="415"/>
      <c r="X24" s="41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5">
        <f t="shared" si="0"/>
        <v>27315</v>
      </c>
      <c r="Q25" s="320">
        <f t="shared" si="1"/>
        <v>0</v>
      </c>
      <c r="R25" s="322">
        <v>0</v>
      </c>
      <c r="W25" s="416"/>
      <c r="X25" s="41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6">
        <f t="shared" si="0"/>
        <v>61027</v>
      </c>
      <c r="Q26" s="320">
        <f t="shared" si="1"/>
        <v>0</v>
      </c>
      <c r="R26" s="322">
        <v>0</v>
      </c>
      <c r="W26" s="416"/>
      <c r="X26" s="41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20">
        <f t="shared" si="1"/>
        <v>0</v>
      </c>
      <c r="R27" s="322">
        <v>0</v>
      </c>
      <c r="U27" s="1">
        <v>4102</v>
      </c>
      <c r="V27" t="s">
        <v>240</v>
      </c>
      <c r="W27" s="409"/>
      <c r="X27" s="410"/>
      <c r="Y27" s="41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40">
        <f t="shared" si="1"/>
        <v>3</v>
      </c>
      <c r="R28" s="322">
        <v>0</v>
      </c>
      <c r="U28" s="1">
        <v>60</v>
      </c>
      <c r="V28" t="s">
        <v>240</v>
      </c>
      <c r="W28" s="410"/>
      <c r="X28" s="410"/>
      <c r="Y28" s="41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20">
        <f t="shared" si="1"/>
        <v>0</v>
      </c>
      <c r="R29" s="322">
        <v>0</v>
      </c>
      <c r="U29" s="339">
        <v>3499</v>
      </c>
      <c r="V29" t="s">
        <v>240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320">
        <f t="shared" si="1"/>
        <v>-13665</v>
      </c>
      <c r="R30" s="323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7" t="s">
        <v>236</v>
      </c>
      <c r="E31" s="341">
        <v>44562</v>
      </c>
      <c r="F31" s="348">
        <v>0</v>
      </c>
      <c r="G31" s="342"/>
      <c r="H31" s="343">
        <v>44562</v>
      </c>
      <c r="I31" s="349">
        <v>0</v>
      </c>
      <c r="J31" s="344" t="s">
        <v>236</v>
      </c>
      <c r="K31" s="345"/>
      <c r="L31" s="346"/>
      <c r="M31" s="337">
        <v>0</v>
      </c>
      <c r="N31" s="338">
        <v>0</v>
      </c>
      <c r="P31" s="34">
        <f t="shared" si="0"/>
        <v>0</v>
      </c>
      <c r="Q31" s="289">
        <f t="shared" si="1"/>
        <v>0</v>
      </c>
      <c r="R31" s="324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350">
        <f t="shared" si="1"/>
        <v>-23017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427">
        <f t="shared" ref="M36" si="4">SUM(M5:M35)</f>
        <v>1054774.3</v>
      </c>
      <c r="N36" s="429">
        <f t="shared" ref="N36" si="5">SUM(N5:N35)</f>
        <v>936398</v>
      </c>
      <c r="O36" s="277"/>
      <c r="P36" s="278">
        <v>0</v>
      </c>
      <c r="Q36" s="431">
        <f t="shared" ref="Q36" si="6">SUM(Q5:Q35)</f>
        <v>-37279.94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28"/>
      <c r="N37" s="430"/>
      <c r="O37" s="277"/>
      <c r="P37" s="278">
        <v>0</v>
      </c>
      <c r="Q37" s="43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2455735.06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395198.12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82" t="s">
        <v>11</v>
      </c>
      <c r="I52" s="383"/>
      <c r="J52" s="100"/>
      <c r="K52" s="384">
        <f>I50+L50</f>
        <v>90750.75</v>
      </c>
      <c r="L52" s="417"/>
      <c r="M52" s="273"/>
      <c r="N52" s="273"/>
      <c r="P52" s="34"/>
      <c r="Q52" s="13"/>
    </row>
    <row r="53" spans="1:17" ht="16.5" thickBot="1" x14ac:dyDescent="0.3">
      <c r="D53" s="388" t="s">
        <v>12</v>
      </c>
      <c r="E53" s="388"/>
      <c r="F53" s="315">
        <f>F50-K52-C50</f>
        <v>1957966.13</v>
      </c>
      <c r="I53" s="102"/>
      <c r="J53" s="103"/>
    </row>
    <row r="54" spans="1:17" ht="18.75" x14ac:dyDescent="0.3">
      <c r="D54" s="418" t="s">
        <v>95</v>
      </c>
      <c r="E54" s="418"/>
      <c r="F54" s="111">
        <v>-1567070.66</v>
      </c>
      <c r="I54" s="389" t="s">
        <v>13</v>
      </c>
      <c r="J54" s="390"/>
      <c r="K54" s="391">
        <f>F56+F57+F58</f>
        <v>921303.96</v>
      </c>
      <c r="L54" s="391"/>
      <c r="M54" s="419" t="s">
        <v>211</v>
      </c>
      <c r="N54" s="420"/>
      <c r="O54" s="420"/>
      <c r="P54" s="420"/>
      <c r="Q54" s="421"/>
    </row>
    <row r="55" spans="1:17" ht="19.5" thickBot="1" x14ac:dyDescent="0.35">
      <c r="D55" s="316" t="s">
        <v>94</v>
      </c>
      <c r="E55" s="317"/>
      <c r="F55" s="318">
        <v>-590104.74</v>
      </c>
      <c r="I55" s="105"/>
      <c r="J55" s="106"/>
      <c r="K55" s="178"/>
      <c r="L55" s="107"/>
      <c r="M55" s="422"/>
      <c r="N55" s="423"/>
      <c r="O55" s="423"/>
      <c r="P55" s="423"/>
      <c r="Q55" s="424"/>
    </row>
    <row r="56" spans="1:17" ht="19.5" thickTop="1" x14ac:dyDescent="0.3">
      <c r="C56" s="4" t="s">
        <v>7</v>
      </c>
      <c r="E56" s="98" t="s">
        <v>14</v>
      </c>
      <c r="F56" s="96">
        <f>SUM(F53:F55)</f>
        <v>-199209.27000000002</v>
      </c>
      <c r="H56" s="23"/>
      <c r="I56" s="108" t="s">
        <v>15</v>
      </c>
      <c r="J56" s="109"/>
      <c r="K56" s="393">
        <f>-C4</f>
        <v>-567389.35</v>
      </c>
      <c r="L56" s="39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371" t="s">
        <v>18</v>
      </c>
      <c r="E58" s="372"/>
      <c r="F58" s="113">
        <v>754143.23</v>
      </c>
      <c r="I58" s="373" t="s">
        <v>198</v>
      </c>
      <c r="J58" s="374"/>
      <c r="K58" s="375">
        <f>K54+K56</f>
        <v>353914.61</v>
      </c>
      <c r="L58" s="37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25" workbookViewId="0">
      <selection activeCell="H76" sqref="H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265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359" t="s">
        <v>195</v>
      </c>
      <c r="B3" s="360" t="s">
        <v>266</v>
      </c>
      <c r="C3" s="96">
        <v>7068.6</v>
      </c>
      <c r="D3" s="360" t="s">
        <v>306</v>
      </c>
      <c r="E3" s="96">
        <v>7068.6</v>
      </c>
      <c r="F3" s="183">
        <f>C3-E3</f>
        <v>0</v>
      </c>
      <c r="I3" s="352" t="s">
        <v>195</v>
      </c>
      <c r="J3" s="351">
        <v>7950</v>
      </c>
      <c r="K3" s="353">
        <v>563.79999999999995</v>
      </c>
      <c r="L3" s="308"/>
      <c r="M3" s="215"/>
      <c r="N3" s="183">
        <f>K3-M3</f>
        <v>563.79999999999995</v>
      </c>
    </row>
    <row r="4" spans="1:14" ht="18.75" x14ac:dyDescent="0.3">
      <c r="A4" s="359" t="s">
        <v>195</v>
      </c>
      <c r="B4" s="360" t="s">
        <v>267</v>
      </c>
      <c r="C4" s="96">
        <v>11495.4</v>
      </c>
      <c r="D4" s="360" t="s">
        <v>306</v>
      </c>
      <c r="E4" s="96">
        <v>11495.4</v>
      </c>
      <c r="F4" s="137">
        <f>F3+C4-E4</f>
        <v>0</v>
      </c>
      <c r="G4" s="138"/>
      <c r="I4" s="352" t="s">
        <v>195</v>
      </c>
      <c r="J4" s="351">
        <v>7944</v>
      </c>
      <c r="K4" s="353">
        <v>2032.08</v>
      </c>
      <c r="L4" s="290"/>
      <c r="M4" s="69"/>
      <c r="N4" s="137">
        <f>N3+K4-M4</f>
        <v>2595.88</v>
      </c>
    </row>
    <row r="5" spans="1:14" ht="15.75" x14ac:dyDescent="0.25">
      <c r="A5" s="359" t="s">
        <v>247</v>
      </c>
      <c r="B5" s="360" t="s">
        <v>268</v>
      </c>
      <c r="C5" s="96">
        <v>276755.14</v>
      </c>
      <c r="D5" s="360" t="s">
        <v>306</v>
      </c>
      <c r="E5" s="96">
        <v>276755.14</v>
      </c>
      <c r="F5" s="137">
        <f t="shared" ref="F5:F68" si="0">F4+C5-E5</f>
        <v>0</v>
      </c>
      <c r="I5" s="352" t="s">
        <v>195</v>
      </c>
      <c r="J5" s="351">
        <v>7952</v>
      </c>
      <c r="K5" s="353">
        <v>1756.48</v>
      </c>
      <c r="L5" s="290"/>
      <c r="M5" s="69"/>
      <c r="N5" s="137">
        <f t="shared" ref="N5:N56" si="1">N4+K5-M5</f>
        <v>4352.3600000000006</v>
      </c>
    </row>
    <row r="6" spans="1:14" ht="15.75" x14ac:dyDescent="0.25">
      <c r="A6" s="359" t="s">
        <v>247</v>
      </c>
      <c r="B6" s="360" t="s">
        <v>269</v>
      </c>
      <c r="C6" s="96">
        <v>62881.4</v>
      </c>
      <c r="D6" s="360" t="s">
        <v>306</v>
      </c>
      <c r="E6" s="96">
        <v>62881.4</v>
      </c>
      <c r="F6" s="137">
        <f t="shared" si="0"/>
        <v>0</v>
      </c>
      <c r="I6" s="352" t="s">
        <v>195</v>
      </c>
      <c r="J6" s="351">
        <v>7951</v>
      </c>
      <c r="K6" s="353">
        <v>7340.96</v>
      </c>
      <c r="L6" s="290"/>
      <c r="M6" s="69"/>
      <c r="N6" s="137">
        <f t="shared" si="1"/>
        <v>11693.32</v>
      </c>
    </row>
    <row r="7" spans="1:14" ht="15.75" x14ac:dyDescent="0.25">
      <c r="A7" s="359" t="s">
        <v>248</v>
      </c>
      <c r="B7" s="360" t="s">
        <v>270</v>
      </c>
      <c r="C7" s="96">
        <v>7868.1</v>
      </c>
      <c r="D7" s="360" t="s">
        <v>306</v>
      </c>
      <c r="E7" s="96">
        <v>7868.1</v>
      </c>
      <c r="F7" s="137">
        <f t="shared" si="0"/>
        <v>0</v>
      </c>
      <c r="I7" s="352" t="s">
        <v>247</v>
      </c>
      <c r="J7" s="351">
        <v>7956</v>
      </c>
      <c r="K7" s="353">
        <v>1744.64</v>
      </c>
      <c r="L7" s="290"/>
      <c r="M7" s="69"/>
      <c r="N7" s="137">
        <f t="shared" si="1"/>
        <v>13437.96</v>
      </c>
    </row>
    <row r="8" spans="1:14" ht="15.75" x14ac:dyDescent="0.25">
      <c r="A8" s="359" t="s">
        <v>249</v>
      </c>
      <c r="B8" s="360" t="s">
        <v>271</v>
      </c>
      <c r="C8" s="96">
        <v>22425</v>
      </c>
      <c r="D8" s="360" t="s">
        <v>306</v>
      </c>
      <c r="E8" s="96">
        <v>22425</v>
      </c>
      <c r="F8" s="137">
        <f t="shared" si="0"/>
        <v>0</v>
      </c>
      <c r="I8" s="352" t="s">
        <v>248</v>
      </c>
      <c r="J8" s="351">
        <v>7961</v>
      </c>
      <c r="K8" s="353">
        <v>6212.5</v>
      </c>
      <c r="L8" s="290"/>
      <c r="M8" s="69"/>
      <c r="N8" s="137">
        <f t="shared" si="1"/>
        <v>19650.46</v>
      </c>
    </row>
    <row r="9" spans="1:14" ht="15.75" x14ac:dyDescent="0.25">
      <c r="A9" s="359" t="s">
        <v>250</v>
      </c>
      <c r="B9" s="360" t="s">
        <v>272</v>
      </c>
      <c r="C9" s="96">
        <v>46727.4</v>
      </c>
      <c r="D9" s="360" t="s">
        <v>306</v>
      </c>
      <c r="E9" s="96">
        <v>46727.4</v>
      </c>
      <c r="F9" s="137">
        <f t="shared" si="0"/>
        <v>0</v>
      </c>
      <c r="I9" s="352" t="s">
        <v>249</v>
      </c>
      <c r="J9" s="351">
        <v>7971</v>
      </c>
      <c r="K9" s="353">
        <v>11903.89</v>
      </c>
      <c r="L9" s="290"/>
      <c r="M9" s="69"/>
      <c r="N9" s="137">
        <f t="shared" si="1"/>
        <v>31554.35</v>
      </c>
    </row>
    <row r="10" spans="1:14" ht="18.75" x14ac:dyDescent="0.3">
      <c r="A10" s="359" t="s">
        <v>250</v>
      </c>
      <c r="B10" s="360" t="s">
        <v>273</v>
      </c>
      <c r="C10" s="96">
        <v>8457.5</v>
      </c>
      <c r="D10" s="360" t="s">
        <v>306</v>
      </c>
      <c r="E10" s="96">
        <v>8457.5</v>
      </c>
      <c r="F10" s="137">
        <f t="shared" si="0"/>
        <v>0</v>
      </c>
      <c r="G10" s="138"/>
      <c r="I10" s="352" t="s">
        <v>249</v>
      </c>
      <c r="J10" s="351">
        <v>7972</v>
      </c>
      <c r="K10" s="353">
        <v>36560.6</v>
      </c>
      <c r="L10" s="290"/>
      <c r="M10" s="69"/>
      <c r="N10" s="137">
        <f t="shared" si="1"/>
        <v>68114.95</v>
      </c>
    </row>
    <row r="11" spans="1:14" ht="15.75" x14ac:dyDescent="0.25">
      <c r="A11" s="359" t="s">
        <v>251</v>
      </c>
      <c r="B11" s="360" t="s">
        <v>274</v>
      </c>
      <c r="C11" s="96">
        <v>112011.05</v>
      </c>
      <c r="D11" s="360" t="s">
        <v>306</v>
      </c>
      <c r="E11" s="96">
        <v>112011.05</v>
      </c>
      <c r="F11" s="137">
        <f t="shared" si="0"/>
        <v>0</v>
      </c>
      <c r="I11" s="352" t="s">
        <v>250</v>
      </c>
      <c r="J11" s="351">
        <v>7975</v>
      </c>
      <c r="K11" s="353">
        <v>3349.24</v>
      </c>
      <c r="L11" s="290"/>
      <c r="M11" s="69"/>
      <c r="N11" s="137">
        <f t="shared" si="1"/>
        <v>71464.19</v>
      </c>
    </row>
    <row r="12" spans="1:14" ht="15.75" x14ac:dyDescent="0.25">
      <c r="A12" s="359" t="s">
        <v>275</v>
      </c>
      <c r="B12" s="360" t="s">
        <v>276</v>
      </c>
      <c r="C12" s="96">
        <v>5206.45</v>
      </c>
      <c r="D12" s="360" t="s">
        <v>306</v>
      </c>
      <c r="E12" s="96">
        <v>5206.45</v>
      </c>
      <c r="F12" s="137">
        <f t="shared" si="0"/>
        <v>0</v>
      </c>
      <c r="I12" s="352" t="s">
        <v>250</v>
      </c>
      <c r="J12" s="351">
        <v>7979</v>
      </c>
      <c r="K12" s="353">
        <v>2755.76</v>
      </c>
      <c r="L12" s="290"/>
      <c r="M12" s="69"/>
      <c r="N12" s="137">
        <f t="shared" si="1"/>
        <v>74219.95</v>
      </c>
    </row>
    <row r="13" spans="1:14" ht="15.75" x14ac:dyDescent="0.25">
      <c r="A13" s="359" t="s">
        <v>252</v>
      </c>
      <c r="B13" s="360" t="s">
        <v>277</v>
      </c>
      <c r="C13" s="96">
        <v>38821.5</v>
      </c>
      <c r="D13" s="360" t="s">
        <v>306</v>
      </c>
      <c r="E13" s="96">
        <v>38821.5</v>
      </c>
      <c r="F13" s="137">
        <f t="shared" si="0"/>
        <v>0</v>
      </c>
      <c r="I13" s="352" t="s">
        <v>251</v>
      </c>
      <c r="J13" s="351">
        <v>7984</v>
      </c>
      <c r="K13" s="353">
        <v>19135.14</v>
      </c>
      <c r="L13" s="290"/>
      <c r="M13" s="69"/>
      <c r="N13" s="137">
        <f t="shared" si="1"/>
        <v>93355.09</v>
      </c>
    </row>
    <row r="14" spans="1:14" ht="15.75" x14ac:dyDescent="0.25">
      <c r="A14" s="359" t="s">
        <v>252</v>
      </c>
      <c r="B14" s="360" t="s">
        <v>278</v>
      </c>
      <c r="C14" s="96">
        <v>14425.6</v>
      </c>
      <c r="D14" s="360" t="s">
        <v>306</v>
      </c>
      <c r="E14" s="96">
        <v>14425.6</v>
      </c>
      <c r="F14" s="137">
        <f t="shared" si="0"/>
        <v>0</v>
      </c>
      <c r="I14" s="352" t="s">
        <v>252</v>
      </c>
      <c r="J14" s="351">
        <v>7996</v>
      </c>
      <c r="K14" s="353">
        <v>4500.16</v>
      </c>
      <c r="L14" s="290"/>
      <c r="M14" s="69"/>
      <c r="N14" s="137">
        <f t="shared" si="1"/>
        <v>97855.25</v>
      </c>
    </row>
    <row r="15" spans="1:14" ht="15.75" x14ac:dyDescent="0.25">
      <c r="A15" s="359" t="s">
        <v>252</v>
      </c>
      <c r="B15" s="360" t="s">
        <v>279</v>
      </c>
      <c r="C15" s="96">
        <v>9421.7000000000007</v>
      </c>
      <c r="D15" s="360" t="s">
        <v>306</v>
      </c>
      <c r="E15" s="96">
        <v>9421.7000000000007</v>
      </c>
      <c r="F15" s="137">
        <f t="shared" si="0"/>
        <v>0</v>
      </c>
      <c r="I15" s="352" t="s">
        <v>252</v>
      </c>
      <c r="J15" s="351">
        <v>8002</v>
      </c>
      <c r="K15" s="353">
        <v>7744</v>
      </c>
      <c r="L15" s="290"/>
      <c r="M15" s="69"/>
      <c r="N15" s="137">
        <f t="shared" si="1"/>
        <v>105599.25</v>
      </c>
    </row>
    <row r="16" spans="1:14" ht="15.75" x14ac:dyDescent="0.25">
      <c r="A16" s="359" t="s">
        <v>252</v>
      </c>
      <c r="B16" s="360" t="s">
        <v>280</v>
      </c>
      <c r="C16" s="96">
        <v>9069.5</v>
      </c>
      <c r="D16" s="360" t="s">
        <v>306</v>
      </c>
      <c r="E16" s="96">
        <v>9069.5</v>
      </c>
      <c r="F16" s="137">
        <f t="shared" si="0"/>
        <v>0</v>
      </c>
      <c r="I16" s="352" t="s">
        <v>253</v>
      </c>
      <c r="J16" s="351">
        <v>8009</v>
      </c>
      <c r="K16" s="353">
        <v>933.1</v>
      </c>
      <c r="L16" s="290"/>
      <c r="M16" s="69"/>
      <c r="N16" s="137">
        <f t="shared" si="1"/>
        <v>106532.35</v>
      </c>
    </row>
    <row r="17" spans="1:14" ht="15.75" x14ac:dyDescent="0.25">
      <c r="A17" s="359" t="s">
        <v>252</v>
      </c>
      <c r="B17" s="360" t="s">
        <v>281</v>
      </c>
      <c r="C17" s="96">
        <v>60</v>
      </c>
      <c r="D17" s="360" t="s">
        <v>306</v>
      </c>
      <c r="E17" s="96">
        <v>60</v>
      </c>
      <c r="F17" s="137">
        <f t="shared" si="0"/>
        <v>0</v>
      </c>
      <c r="I17" s="352" t="s">
        <v>253</v>
      </c>
      <c r="J17" s="351">
        <v>8011</v>
      </c>
      <c r="K17" s="353">
        <v>2610</v>
      </c>
      <c r="L17" s="290"/>
      <c r="M17" s="69"/>
      <c r="N17" s="137">
        <f t="shared" si="1"/>
        <v>109142.35</v>
      </c>
    </row>
    <row r="18" spans="1:14" ht="15.75" x14ac:dyDescent="0.25">
      <c r="A18" s="359" t="s">
        <v>252</v>
      </c>
      <c r="B18" s="360" t="s">
        <v>282</v>
      </c>
      <c r="C18" s="96">
        <v>16107.5</v>
      </c>
      <c r="D18" s="360" t="s">
        <v>306</v>
      </c>
      <c r="E18" s="96">
        <v>16107.5</v>
      </c>
      <c r="F18" s="137">
        <f t="shared" si="0"/>
        <v>0</v>
      </c>
      <c r="I18" s="352" t="s">
        <v>254</v>
      </c>
      <c r="J18" s="351">
        <v>8019</v>
      </c>
      <c r="K18" s="353">
        <v>3554.2</v>
      </c>
      <c r="L18" s="290"/>
      <c r="M18" s="69"/>
      <c r="N18" s="137">
        <f t="shared" si="1"/>
        <v>112696.55</v>
      </c>
    </row>
    <row r="19" spans="1:14" ht="15.75" x14ac:dyDescent="0.25">
      <c r="A19" s="359" t="s">
        <v>253</v>
      </c>
      <c r="B19" s="360" t="s">
        <v>283</v>
      </c>
      <c r="C19" s="96">
        <v>45709</v>
      </c>
      <c r="D19" s="360" t="s">
        <v>306</v>
      </c>
      <c r="E19" s="96">
        <v>45709</v>
      </c>
      <c r="F19" s="137">
        <f t="shared" si="0"/>
        <v>0</v>
      </c>
      <c r="I19" s="352" t="s">
        <v>254</v>
      </c>
      <c r="J19" s="351">
        <v>8024</v>
      </c>
      <c r="K19" s="353">
        <v>92636.2</v>
      </c>
      <c r="L19" s="290"/>
      <c r="M19" s="69"/>
      <c r="N19" s="137">
        <f t="shared" si="1"/>
        <v>205332.75</v>
      </c>
    </row>
    <row r="20" spans="1:14" ht="15.75" x14ac:dyDescent="0.25">
      <c r="A20" s="359" t="s">
        <v>254</v>
      </c>
      <c r="B20" s="360" t="s">
        <v>284</v>
      </c>
      <c r="C20" s="96">
        <v>0</v>
      </c>
      <c r="D20" s="360" t="s">
        <v>310</v>
      </c>
      <c r="E20" s="96">
        <v>0</v>
      </c>
      <c r="F20" s="137">
        <f t="shared" si="0"/>
        <v>0</v>
      </c>
      <c r="I20" s="352" t="s">
        <v>255</v>
      </c>
      <c r="J20" s="351">
        <v>8027</v>
      </c>
      <c r="K20" s="353">
        <v>9327.4</v>
      </c>
      <c r="L20" s="290"/>
      <c r="M20" s="69"/>
      <c r="N20" s="137">
        <f t="shared" si="1"/>
        <v>214660.15</v>
      </c>
    </row>
    <row r="21" spans="1:14" ht="15.75" x14ac:dyDescent="0.25">
      <c r="A21" s="359" t="s">
        <v>254</v>
      </c>
      <c r="B21" s="360" t="s">
        <v>285</v>
      </c>
      <c r="C21" s="96">
        <v>58310.5</v>
      </c>
      <c r="D21" s="360" t="s">
        <v>306</v>
      </c>
      <c r="E21" s="96">
        <v>58310.5</v>
      </c>
      <c r="F21" s="137">
        <f t="shared" si="0"/>
        <v>0</v>
      </c>
      <c r="I21" s="352" t="s">
        <v>255</v>
      </c>
      <c r="J21" s="351">
        <v>8028</v>
      </c>
      <c r="K21" s="353">
        <v>428.16</v>
      </c>
      <c r="L21" s="290"/>
      <c r="M21" s="69"/>
      <c r="N21" s="137">
        <f t="shared" si="1"/>
        <v>215088.31</v>
      </c>
    </row>
    <row r="22" spans="1:14" ht="18.75" x14ac:dyDescent="0.3">
      <c r="A22" s="359" t="s">
        <v>254</v>
      </c>
      <c r="B22" s="360" t="s">
        <v>286</v>
      </c>
      <c r="C22" s="96">
        <v>2844.3</v>
      </c>
      <c r="D22" s="360" t="s">
        <v>306</v>
      </c>
      <c r="E22" s="96">
        <v>2844.3</v>
      </c>
      <c r="F22" s="137">
        <f t="shared" si="0"/>
        <v>0</v>
      </c>
      <c r="G22" s="138"/>
      <c r="I22" s="352" t="s">
        <v>256</v>
      </c>
      <c r="J22" s="351">
        <v>8044</v>
      </c>
      <c r="K22" s="353">
        <v>2709.6</v>
      </c>
      <c r="L22" s="290"/>
      <c r="M22" s="69"/>
      <c r="N22" s="137">
        <f t="shared" si="1"/>
        <v>217797.91</v>
      </c>
    </row>
    <row r="23" spans="1:14" ht="15.75" x14ac:dyDescent="0.25">
      <c r="A23" s="359" t="s">
        <v>255</v>
      </c>
      <c r="B23" s="360" t="s">
        <v>287</v>
      </c>
      <c r="C23" s="96">
        <v>60433.2</v>
      </c>
      <c r="D23" s="360" t="s">
        <v>306</v>
      </c>
      <c r="E23" s="96">
        <v>60433.2</v>
      </c>
      <c r="F23" s="137">
        <f t="shared" si="0"/>
        <v>0</v>
      </c>
      <c r="I23" s="352" t="s">
        <v>257</v>
      </c>
      <c r="J23" s="351">
        <v>8050</v>
      </c>
      <c r="K23" s="353">
        <v>1768.48</v>
      </c>
      <c r="L23" s="290"/>
      <c r="M23" s="69"/>
      <c r="N23" s="137">
        <f t="shared" si="1"/>
        <v>219566.39</v>
      </c>
    </row>
    <row r="24" spans="1:14" ht="15.75" x14ac:dyDescent="0.25">
      <c r="A24" s="359" t="s">
        <v>256</v>
      </c>
      <c r="B24" s="360" t="s">
        <v>288</v>
      </c>
      <c r="C24" s="96">
        <v>78786.3</v>
      </c>
      <c r="D24" s="360" t="s">
        <v>306</v>
      </c>
      <c r="E24" s="96">
        <v>78786.3</v>
      </c>
      <c r="F24" s="137">
        <f t="shared" si="0"/>
        <v>0</v>
      </c>
      <c r="I24" s="352" t="s">
        <v>257</v>
      </c>
      <c r="J24" s="351">
        <v>8056</v>
      </c>
      <c r="K24" s="353">
        <v>45385.8</v>
      </c>
      <c r="L24" s="290"/>
      <c r="M24" s="69"/>
      <c r="N24" s="137">
        <f t="shared" si="1"/>
        <v>264952.19</v>
      </c>
    </row>
    <row r="25" spans="1:14" ht="15.75" x14ac:dyDescent="0.25">
      <c r="A25" s="359" t="s">
        <v>257</v>
      </c>
      <c r="B25" s="360" t="s">
        <v>289</v>
      </c>
      <c r="C25" s="96">
        <v>36160.1</v>
      </c>
      <c r="D25" s="360" t="s">
        <v>306</v>
      </c>
      <c r="E25" s="96">
        <v>36160.1</v>
      </c>
      <c r="F25" s="137">
        <f t="shared" si="0"/>
        <v>0</v>
      </c>
      <c r="I25" s="352" t="s">
        <v>258</v>
      </c>
      <c r="J25" s="351">
        <v>8065</v>
      </c>
      <c r="K25" s="353">
        <v>6545.88</v>
      </c>
      <c r="L25" s="290"/>
      <c r="M25" s="69"/>
      <c r="N25" s="137">
        <f t="shared" si="1"/>
        <v>271498.07</v>
      </c>
    </row>
    <row r="26" spans="1:14" ht="15.75" x14ac:dyDescent="0.25">
      <c r="A26" s="359" t="s">
        <v>257</v>
      </c>
      <c r="B26" s="360" t="s">
        <v>290</v>
      </c>
      <c r="C26" s="96">
        <v>2104.4</v>
      </c>
      <c r="D26" s="360" t="s">
        <v>306</v>
      </c>
      <c r="E26" s="96">
        <v>2104.4</v>
      </c>
      <c r="F26" s="137">
        <f t="shared" si="0"/>
        <v>0</v>
      </c>
      <c r="I26" s="352" t="s">
        <v>258</v>
      </c>
      <c r="J26" s="351">
        <v>8073</v>
      </c>
      <c r="K26" s="353">
        <v>7998.1</v>
      </c>
      <c r="L26" s="290"/>
      <c r="M26" s="69"/>
      <c r="N26" s="137">
        <f t="shared" si="1"/>
        <v>279496.17</v>
      </c>
    </row>
    <row r="27" spans="1:14" ht="15.75" x14ac:dyDescent="0.25">
      <c r="A27" s="359" t="s">
        <v>258</v>
      </c>
      <c r="B27" s="360" t="s">
        <v>291</v>
      </c>
      <c r="C27" s="96">
        <v>634.5</v>
      </c>
      <c r="D27" s="360" t="s">
        <v>258</v>
      </c>
      <c r="E27" s="96">
        <v>634.5</v>
      </c>
      <c r="F27" s="137">
        <f t="shared" si="0"/>
        <v>0</v>
      </c>
      <c r="I27" s="352" t="s">
        <v>259</v>
      </c>
      <c r="J27" s="351">
        <v>8080</v>
      </c>
      <c r="K27" s="353">
        <v>887.52</v>
      </c>
      <c r="L27" s="290"/>
      <c r="M27" s="69"/>
      <c r="N27" s="137">
        <f t="shared" si="1"/>
        <v>280383.69</v>
      </c>
    </row>
    <row r="28" spans="1:14" ht="15.75" x14ac:dyDescent="0.25">
      <c r="A28" s="359" t="s">
        <v>258</v>
      </c>
      <c r="B28" s="360" t="s">
        <v>292</v>
      </c>
      <c r="C28" s="96">
        <v>47894.06</v>
      </c>
      <c r="D28" s="360" t="s">
        <v>306</v>
      </c>
      <c r="E28" s="96">
        <v>47894.06</v>
      </c>
      <c r="F28" s="137">
        <f t="shared" si="0"/>
        <v>0</v>
      </c>
      <c r="I28" s="352" t="s">
        <v>259</v>
      </c>
      <c r="J28" s="351">
        <v>8083</v>
      </c>
      <c r="K28" s="353">
        <v>571.6</v>
      </c>
      <c r="L28" s="290"/>
      <c r="M28" s="69"/>
      <c r="N28" s="137">
        <f t="shared" si="1"/>
        <v>280955.28999999998</v>
      </c>
    </row>
    <row r="29" spans="1:14" ht="15.75" x14ac:dyDescent="0.25">
      <c r="A29" s="359" t="s">
        <v>259</v>
      </c>
      <c r="B29" s="360" t="s">
        <v>293</v>
      </c>
      <c r="C29" s="96">
        <v>48036.26</v>
      </c>
      <c r="D29" s="360" t="s">
        <v>306</v>
      </c>
      <c r="E29" s="96">
        <v>48036.26</v>
      </c>
      <c r="F29" s="137">
        <f t="shared" si="0"/>
        <v>0</v>
      </c>
      <c r="I29" s="352" t="s">
        <v>259</v>
      </c>
      <c r="J29" s="351">
        <v>8090</v>
      </c>
      <c r="K29" s="353">
        <v>23079</v>
      </c>
      <c r="L29" s="290"/>
      <c r="M29" s="69"/>
      <c r="N29" s="137">
        <f t="shared" si="1"/>
        <v>304034.28999999998</v>
      </c>
    </row>
    <row r="30" spans="1:14" ht="18.75" x14ac:dyDescent="0.3">
      <c r="A30" s="359" t="s">
        <v>260</v>
      </c>
      <c r="B30" s="360" t="s">
        <v>294</v>
      </c>
      <c r="C30" s="96">
        <v>61444</v>
      </c>
      <c r="D30" s="360" t="s">
        <v>306</v>
      </c>
      <c r="E30" s="96">
        <v>61444</v>
      </c>
      <c r="F30" s="137">
        <f t="shared" si="0"/>
        <v>0</v>
      </c>
      <c r="G30" s="138"/>
      <c r="I30" s="352" t="s">
        <v>260</v>
      </c>
      <c r="J30" s="351">
        <v>8095</v>
      </c>
      <c r="K30" s="353">
        <v>0</v>
      </c>
      <c r="L30" s="290"/>
      <c r="M30" s="69"/>
      <c r="N30" s="137">
        <f t="shared" si="1"/>
        <v>304034.28999999998</v>
      </c>
    </row>
    <row r="31" spans="1:14" ht="15.75" x14ac:dyDescent="0.25">
      <c r="A31" s="359" t="s">
        <v>260</v>
      </c>
      <c r="B31" s="360" t="s">
        <v>295</v>
      </c>
      <c r="C31" s="96">
        <v>134636</v>
      </c>
      <c r="D31" s="360" t="s">
        <v>311</v>
      </c>
      <c r="E31" s="96">
        <v>134636</v>
      </c>
      <c r="F31" s="137">
        <f t="shared" si="0"/>
        <v>0</v>
      </c>
      <c r="I31" s="352" t="s">
        <v>260</v>
      </c>
      <c r="J31" s="351">
        <v>8097</v>
      </c>
      <c r="K31" s="353">
        <v>288</v>
      </c>
      <c r="L31" s="290"/>
      <c r="M31" s="69"/>
      <c r="N31" s="137">
        <f t="shared" si="1"/>
        <v>304322.28999999998</v>
      </c>
    </row>
    <row r="32" spans="1:14" ht="15.75" x14ac:dyDescent="0.25">
      <c r="A32" s="359" t="s">
        <v>260</v>
      </c>
      <c r="B32" s="360" t="s">
        <v>296</v>
      </c>
      <c r="C32" s="96">
        <v>2496</v>
      </c>
      <c r="D32" s="360" t="s">
        <v>311</v>
      </c>
      <c r="E32" s="96">
        <v>2496</v>
      </c>
      <c r="F32" s="137">
        <f t="shared" si="0"/>
        <v>0</v>
      </c>
      <c r="I32" s="352" t="s">
        <v>260</v>
      </c>
      <c r="J32" s="351">
        <v>8099</v>
      </c>
      <c r="K32" s="353">
        <v>0</v>
      </c>
      <c r="L32" s="290"/>
      <c r="M32" s="69"/>
      <c r="N32" s="137">
        <f t="shared" si="1"/>
        <v>304322.28999999998</v>
      </c>
    </row>
    <row r="33" spans="1:14" ht="15.75" x14ac:dyDescent="0.25">
      <c r="A33" s="359" t="s">
        <v>260</v>
      </c>
      <c r="B33" s="360" t="s">
        <v>297</v>
      </c>
      <c r="C33" s="96">
        <v>1835.32</v>
      </c>
      <c r="D33" s="360" t="s">
        <v>311</v>
      </c>
      <c r="E33" s="96">
        <v>1835.32</v>
      </c>
      <c r="F33" s="137">
        <f t="shared" si="0"/>
        <v>0</v>
      </c>
      <c r="I33" s="352" t="s">
        <v>260</v>
      </c>
      <c r="J33" s="351">
        <v>8102</v>
      </c>
      <c r="K33" s="353">
        <v>16973.12</v>
      </c>
      <c r="L33" s="290"/>
      <c r="M33" s="69"/>
      <c r="N33" s="137">
        <f t="shared" si="1"/>
        <v>321295.40999999997</v>
      </c>
    </row>
    <row r="34" spans="1:14" ht="15.75" x14ac:dyDescent="0.25">
      <c r="A34" s="359" t="s">
        <v>261</v>
      </c>
      <c r="B34" s="360" t="s">
        <v>298</v>
      </c>
      <c r="C34" s="96">
        <v>37820</v>
      </c>
      <c r="D34" s="360" t="s">
        <v>311</v>
      </c>
      <c r="E34" s="96">
        <v>37820</v>
      </c>
      <c r="F34" s="137">
        <f t="shared" si="0"/>
        <v>0</v>
      </c>
      <c r="I34" s="352" t="s">
        <v>261</v>
      </c>
      <c r="J34" s="351">
        <v>8104</v>
      </c>
      <c r="K34" s="353">
        <v>614.24</v>
      </c>
      <c r="L34" s="290"/>
      <c r="M34" s="69"/>
      <c r="N34" s="137">
        <f t="shared" si="1"/>
        <v>321909.64999999997</v>
      </c>
    </row>
    <row r="35" spans="1:14" ht="15.75" x14ac:dyDescent="0.25">
      <c r="A35" s="359" t="s">
        <v>261</v>
      </c>
      <c r="B35" s="360" t="s">
        <v>299</v>
      </c>
      <c r="C35" s="96">
        <v>20355.400000000001</v>
      </c>
      <c r="D35" s="360" t="s">
        <v>311</v>
      </c>
      <c r="E35" s="96">
        <v>20355.400000000001</v>
      </c>
      <c r="F35" s="137">
        <f t="shared" si="0"/>
        <v>0</v>
      </c>
      <c r="I35" s="352" t="s">
        <v>261</v>
      </c>
      <c r="J35" s="351">
        <v>8105</v>
      </c>
      <c r="K35" s="353">
        <v>216</v>
      </c>
      <c r="L35" s="290"/>
      <c r="M35" s="69"/>
      <c r="N35" s="137">
        <f t="shared" si="1"/>
        <v>322125.64999999997</v>
      </c>
    </row>
    <row r="36" spans="1:14" ht="15.75" x14ac:dyDescent="0.25">
      <c r="A36" s="359" t="s">
        <v>300</v>
      </c>
      <c r="B36" s="360" t="s">
        <v>301</v>
      </c>
      <c r="C36" s="96">
        <v>37968.800000000003</v>
      </c>
      <c r="D36" s="140"/>
      <c r="E36" s="69"/>
      <c r="F36" s="137">
        <f t="shared" si="0"/>
        <v>37968.800000000003</v>
      </c>
      <c r="I36" s="352" t="s">
        <v>261</v>
      </c>
      <c r="J36" s="351">
        <v>8110</v>
      </c>
      <c r="K36" s="353">
        <v>0</v>
      </c>
      <c r="L36" s="290"/>
      <c r="M36" s="69"/>
      <c r="N36" s="137">
        <f t="shared" si="1"/>
        <v>322125.64999999997</v>
      </c>
    </row>
    <row r="37" spans="1:14" ht="15.75" x14ac:dyDescent="0.25">
      <c r="A37" s="359" t="s">
        <v>262</v>
      </c>
      <c r="B37" s="360" t="s">
        <v>302</v>
      </c>
      <c r="C37" s="96">
        <v>38370.6</v>
      </c>
      <c r="D37" s="140"/>
      <c r="E37" s="69"/>
      <c r="F37" s="137">
        <f t="shared" si="0"/>
        <v>76339.399999999994</v>
      </c>
      <c r="I37" s="363" t="s">
        <v>261</v>
      </c>
      <c r="J37" s="364">
        <v>8114</v>
      </c>
      <c r="K37" s="365">
        <v>78024.399999999994</v>
      </c>
      <c r="L37" s="366"/>
      <c r="M37" s="367"/>
      <c r="N37" s="368">
        <f t="shared" si="1"/>
        <v>400150.04999999993</v>
      </c>
    </row>
    <row r="38" spans="1:14" ht="15.75" x14ac:dyDescent="0.25">
      <c r="A38" s="359" t="s">
        <v>262</v>
      </c>
      <c r="B38" s="360" t="s">
        <v>303</v>
      </c>
      <c r="C38" s="96">
        <v>2250</v>
      </c>
      <c r="D38" s="140"/>
      <c r="E38" s="69"/>
      <c r="F38" s="137">
        <f t="shared" si="0"/>
        <v>78589.399999999994</v>
      </c>
      <c r="I38" s="369" t="s">
        <v>262</v>
      </c>
      <c r="J38" s="38">
        <v>8133</v>
      </c>
      <c r="K38" s="69">
        <v>7344.28</v>
      </c>
      <c r="L38" s="290"/>
      <c r="M38" s="69"/>
      <c r="N38" s="370">
        <f t="shared" si="1"/>
        <v>407494.32999999996</v>
      </c>
    </row>
    <row r="39" spans="1:14" ht="15" customHeight="1" thickBot="1" x14ac:dyDescent="0.3">
      <c r="A39" s="359" t="s">
        <v>263</v>
      </c>
      <c r="B39" s="360" t="s">
        <v>304</v>
      </c>
      <c r="C39" s="96">
        <v>36332.379999999997</v>
      </c>
      <c r="D39" s="140"/>
      <c r="E39" s="69"/>
      <c r="F39" s="137">
        <f t="shared" si="0"/>
        <v>114921.78</v>
      </c>
      <c r="I39" s="354" t="s">
        <v>263</v>
      </c>
      <c r="J39" s="355">
        <v>8144</v>
      </c>
      <c r="K39" s="356">
        <v>0</v>
      </c>
      <c r="L39" s="357"/>
      <c r="M39" s="215"/>
      <c r="N39" s="358">
        <f t="shared" si="1"/>
        <v>407494.32999999996</v>
      </c>
    </row>
    <row r="40" spans="1:14" ht="17.25" thickTop="1" thickBot="1" x14ac:dyDescent="0.3">
      <c r="A40" s="359" t="s">
        <v>263</v>
      </c>
      <c r="B40" s="360" t="s">
        <v>305</v>
      </c>
      <c r="C40" s="96">
        <v>31011.599999999999</v>
      </c>
      <c r="D40" s="140"/>
      <c r="E40" s="69"/>
      <c r="F40" s="137">
        <f t="shared" si="0"/>
        <v>145933.38</v>
      </c>
      <c r="I40" s="352" t="s">
        <v>263</v>
      </c>
      <c r="J40" s="351">
        <v>8145</v>
      </c>
      <c r="K40" s="353">
        <v>2592.81</v>
      </c>
      <c r="L40" s="140"/>
      <c r="M40" s="69"/>
      <c r="N40" s="358">
        <f t="shared" si="1"/>
        <v>410087.13999999996</v>
      </c>
    </row>
    <row r="41" spans="1:14" ht="17.25" thickTop="1" thickBot="1" x14ac:dyDescent="0.3">
      <c r="A41" s="359" t="s">
        <v>306</v>
      </c>
      <c r="B41" s="360" t="s">
        <v>307</v>
      </c>
      <c r="C41" s="96">
        <v>95276.3</v>
      </c>
      <c r="D41" s="140"/>
      <c r="E41" s="69"/>
      <c r="F41" s="137">
        <f t="shared" si="0"/>
        <v>241209.68</v>
      </c>
      <c r="I41" s="352" t="s">
        <v>263</v>
      </c>
      <c r="J41" s="351">
        <v>8148</v>
      </c>
      <c r="K41" s="353">
        <v>89838.6</v>
      </c>
      <c r="L41" s="140"/>
      <c r="M41" s="69"/>
      <c r="N41" s="358">
        <f t="shared" si="1"/>
        <v>499925.74</v>
      </c>
    </row>
    <row r="42" spans="1:14" ht="17.25" thickTop="1" thickBot="1" x14ac:dyDescent="0.3">
      <c r="A42" s="359" t="s">
        <v>306</v>
      </c>
      <c r="B42" s="360" t="s">
        <v>308</v>
      </c>
      <c r="C42" s="96">
        <v>4262.3999999999996</v>
      </c>
      <c r="D42" s="140"/>
      <c r="E42" s="69"/>
      <c r="F42" s="137">
        <f t="shared" si="0"/>
        <v>245472.08</v>
      </c>
      <c r="I42" s="352" t="s">
        <v>264</v>
      </c>
      <c r="J42" s="351">
        <v>8164</v>
      </c>
      <c r="K42" s="353">
        <v>10475.799999999999</v>
      </c>
      <c r="L42" s="140"/>
      <c r="M42" s="69"/>
      <c r="N42" s="358">
        <f t="shared" si="1"/>
        <v>510401.54</v>
      </c>
    </row>
    <row r="43" spans="1:14" ht="17.25" thickTop="1" thickBot="1" x14ac:dyDescent="0.3">
      <c r="A43" s="359" t="s">
        <v>264</v>
      </c>
      <c r="B43" s="360" t="s">
        <v>309</v>
      </c>
      <c r="C43" s="96">
        <v>33297.4</v>
      </c>
      <c r="D43" s="140"/>
      <c r="E43" s="69"/>
      <c r="F43" s="137">
        <f t="shared" si="0"/>
        <v>278769.48</v>
      </c>
      <c r="I43" s="352" t="s">
        <v>264</v>
      </c>
      <c r="J43" s="351">
        <v>8169</v>
      </c>
      <c r="K43" s="353">
        <v>21719.4</v>
      </c>
      <c r="L43" s="140"/>
      <c r="M43" s="69"/>
      <c r="N43" s="358">
        <f t="shared" si="1"/>
        <v>532120.93999999994</v>
      </c>
    </row>
    <row r="44" spans="1:14" ht="17.25" thickTop="1" thickBot="1" x14ac:dyDescent="0.3">
      <c r="A44" s="134"/>
      <c r="B44" s="139"/>
      <c r="C44" s="69"/>
      <c r="D44" s="140"/>
      <c r="E44" s="69"/>
      <c r="F44" s="137">
        <f t="shared" si="0"/>
        <v>278769.48</v>
      </c>
      <c r="I44" s="352" t="s">
        <v>264</v>
      </c>
      <c r="J44" s="351">
        <v>8170</v>
      </c>
      <c r="K44" s="353">
        <v>57983.8</v>
      </c>
      <c r="L44" s="140"/>
      <c r="M44" s="69"/>
      <c r="N44" s="358">
        <f t="shared" si="1"/>
        <v>590104.74</v>
      </c>
    </row>
    <row r="45" spans="1:14" ht="16.5" thickTop="1" x14ac:dyDescent="0.25">
      <c r="A45" s="134"/>
      <c r="B45" s="139"/>
      <c r="C45" s="69"/>
      <c r="D45" s="140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140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140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140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140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140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140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140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140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140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140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140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148"/>
      <c r="E57" s="69"/>
      <c r="F57" s="137">
        <f t="shared" si="0"/>
        <v>278769.48</v>
      </c>
      <c r="I57" s="361"/>
      <c r="J57" s="362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148"/>
      <c r="E58" s="69"/>
      <c r="F58" s="137">
        <f t="shared" si="0"/>
        <v>278769.48</v>
      </c>
      <c r="I58" s="361"/>
      <c r="J58" s="362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148"/>
      <c r="E59" s="69"/>
      <c r="F59" s="137">
        <f t="shared" si="0"/>
        <v>278769.48</v>
      </c>
      <c r="I59" s="361"/>
      <c r="J59" s="362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148"/>
      <c r="E60" s="69"/>
      <c r="F60" s="137">
        <f t="shared" si="0"/>
        <v>278769.48</v>
      </c>
      <c r="I60" s="361"/>
      <c r="J60" s="362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148"/>
      <c r="E61" s="69"/>
      <c r="F61" s="137">
        <f t="shared" si="0"/>
        <v>278769.48</v>
      </c>
      <c r="I61" s="361"/>
      <c r="J61" s="362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61"/>
      <c r="B62" s="362"/>
      <c r="C62" s="34"/>
      <c r="D62" s="147"/>
      <c r="E62" s="34"/>
      <c r="F62" s="137">
        <f t="shared" si="0"/>
        <v>278769.48</v>
      </c>
      <c r="I62" s="361"/>
      <c r="J62" s="362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148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148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148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148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148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148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148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148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148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148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152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97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97"/>
      <c r="E75" s="3"/>
      <c r="F75" s="433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434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2022-01-14T14:31:11Z</dcterms:modified>
</cp:coreProperties>
</file>