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0" yWindow="0" windowWidth="24000" windowHeight="9630"/>
  </bookViews>
  <sheets>
    <sheet name="INVENTARIO ALMACEN" sheetId="1" r:id="rId1"/>
    <sheet name="INVENTARIO OBRAD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4" i="1"/>
  <c r="E17" i="1"/>
  <c r="E16" i="1"/>
  <c r="B7" i="1"/>
  <c r="E7" i="1" s="1"/>
  <c r="E18" i="1"/>
  <c r="E23" i="1"/>
  <c r="E15" i="1"/>
  <c r="E13" i="1"/>
  <c r="E5" i="1"/>
  <c r="E19" i="1"/>
  <c r="E4" i="1"/>
  <c r="E26" i="1" s="1"/>
  <c r="E21" i="1"/>
  <c r="E22" i="1"/>
  <c r="E24" i="1"/>
  <c r="E9" i="1"/>
  <c r="E6" i="1"/>
  <c r="E12" i="1"/>
  <c r="E20" i="1"/>
  <c r="E10" i="1"/>
  <c r="E8" i="1"/>
  <c r="B40" i="2"/>
  <c r="B39" i="2"/>
  <c r="B38" i="2"/>
  <c r="B37" i="2"/>
  <c r="B35" i="2"/>
  <c r="B34" i="2"/>
  <c r="B31" i="2"/>
  <c r="B28" i="2"/>
  <c r="B26" i="2"/>
  <c r="B25" i="2"/>
  <c r="B24" i="2"/>
  <c r="B23" i="2"/>
  <c r="B22" i="2"/>
  <c r="B21" i="2"/>
  <c r="B20" i="2"/>
  <c r="B18" i="2"/>
  <c r="B17" i="2"/>
  <c r="B16" i="2"/>
  <c r="B15" i="2"/>
  <c r="B14" i="2"/>
  <c r="B13" i="2"/>
  <c r="B12" i="2"/>
  <c r="B11" i="2"/>
  <c r="B10" i="2"/>
  <c r="B6" i="2"/>
  <c r="B4" i="2"/>
  <c r="B61" i="2" l="1"/>
  <c r="B50" i="2"/>
</calcChain>
</file>

<file path=xl/sharedStrings.xml><?xml version="1.0" encoding="utf-8"?>
<sst xmlns="http://schemas.openxmlformats.org/spreadsheetml/2006/main" count="116" uniqueCount="89">
  <si>
    <t>DICIEMBRE</t>
  </si>
  <si>
    <t>PRODUCTO</t>
  </si>
  <si>
    <t>KILOS</t>
  </si>
  <si>
    <t>Espaldilla c/h</t>
  </si>
  <si>
    <t>Lomo Americano</t>
  </si>
  <si>
    <t>Cuero de Pierna</t>
  </si>
  <si>
    <t>Unto</t>
  </si>
  <si>
    <t>Codillo s/h</t>
  </si>
  <si>
    <t>Hueso</t>
  </si>
  <si>
    <t>Cuero Canal</t>
  </si>
  <si>
    <t>Cuero Kastakan</t>
  </si>
  <si>
    <t>Chuleta Natural</t>
  </si>
  <si>
    <t>Puntas de Chuleta</t>
  </si>
  <si>
    <t>Espinazo</t>
  </si>
  <si>
    <t>Codillo c/h</t>
  </si>
  <si>
    <t>Tocino Salado</t>
  </si>
  <si>
    <t>Vaciada</t>
  </si>
  <si>
    <t>Surtido</t>
  </si>
  <si>
    <t>Pecho</t>
  </si>
  <si>
    <t>Cabeza</t>
  </si>
  <si>
    <t>Arrachera de Puerco</t>
  </si>
  <si>
    <t>Recorte de cuero Papel</t>
  </si>
  <si>
    <t>Chuleta Natural Americana</t>
  </si>
  <si>
    <t>Cuero Papel</t>
  </si>
  <si>
    <t>Buche</t>
  </si>
  <si>
    <t>Roastbeef</t>
  </si>
  <si>
    <t>Tomahawk</t>
  </si>
  <si>
    <t>Tocino de Pierna</t>
  </si>
  <si>
    <t>Puntas de Caña</t>
  </si>
  <si>
    <t>Descarne</t>
  </si>
  <si>
    <t>Manita</t>
  </si>
  <si>
    <t>Pulpa de Espaldilla</t>
  </si>
  <si>
    <t>Diezmillo</t>
  </si>
  <si>
    <t>Tocino Natural</t>
  </si>
  <si>
    <t>Carrillera</t>
  </si>
  <si>
    <t>Papada</t>
  </si>
  <si>
    <t>Grasa</t>
  </si>
  <si>
    <t>Cabeza de Lomo</t>
  </si>
  <si>
    <t>Espinazo Largo</t>
  </si>
  <si>
    <t>Caña</t>
  </si>
  <si>
    <t>Chuleta Ahumada</t>
  </si>
  <si>
    <t>PRECIO</t>
  </si>
  <si>
    <t>TOTAL</t>
  </si>
  <si>
    <t>INVENTARIO ALMACEN 2/01/22</t>
  </si>
  <si>
    <t>INVENTARIO OBRADOR 02/01/22</t>
  </si>
  <si>
    <t>Hueso Pelon</t>
  </si>
  <si>
    <t>Codillo c /h</t>
  </si>
  <si>
    <t>Manteca</t>
  </si>
  <si>
    <t>Chorizo Argentino</t>
  </si>
  <si>
    <t>Carnero Canal</t>
  </si>
  <si>
    <t>Para Moler de Res</t>
  </si>
  <si>
    <t>Retazo</t>
  </si>
  <si>
    <t>Contra</t>
  </si>
  <si>
    <t>Pierna Ahumada</t>
  </si>
  <si>
    <t>Tripas</t>
  </si>
  <si>
    <t>Jamon s/h</t>
  </si>
  <si>
    <t>Pernil</t>
  </si>
  <si>
    <t>Lomo de Caña</t>
  </si>
  <si>
    <t>Filete de Puerco</t>
  </si>
  <si>
    <t>Para Moler de Pco</t>
  </si>
  <si>
    <t>Jamon Americano</t>
  </si>
  <si>
    <t>Jamon York</t>
  </si>
  <si>
    <t>Manchego</t>
  </si>
  <si>
    <t>Tocino winnis</t>
  </si>
  <si>
    <t>Jamon Virginia</t>
  </si>
  <si>
    <t>Abierta</t>
  </si>
  <si>
    <t>Jamon 1/2 Grasa</t>
  </si>
  <si>
    <t>Menudo</t>
  </si>
  <si>
    <t>Combos</t>
  </si>
  <si>
    <t>Canales</t>
  </si>
  <si>
    <t>Sancocho</t>
  </si>
  <si>
    <t>Jamon c/ g</t>
  </si>
  <si>
    <t>Atun</t>
  </si>
  <si>
    <t>UNIDADES</t>
  </si>
  <si>
    <t>Arrachera Taquera</t>
  </si>
  <si>
    <t>Arrachera Texana</t>
  </si>
  <si>
    <t>Camaron 100/200</t>
  </si>
  <si>
    <t>Camaron 41/50</t>
  </si>
  <si>
    <t xml:space="preserve">Chuleta </t>
  </si>
  <si>
    <t>Contra Excel</t>
  </si>
  <si>
    <t>Costilla Especial</t>
  </si>
  <si>
    <t>Espaldilla s/h</t>
  </si>
  <si>
    <t>Tilapia 2/3</t>
  </si>
  <si>
    <t>Menudo Excel</t>
  </si>
  <si>
    <t>Pierna s/h</t>
  </si>
  <si>
    <t>Salmon</t>
  </si>
  <si>
    <t>Sesos Marqueta</t>
  </si>
  <si>
    <t>Tampiqueña</t>
  </si>
  <si>
    <t>Tocino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</si>
</sst>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44" fontId="2" fillId="0" borderId="1" xfId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44" fontId="2" fillId="0" borderId="0" xfId="1" applyFont="1" applyBorder="1"/>
    <xf numFmtId="44" fontId="3" fillId="0" borderId="1" xfId="1" applyFont="1" applyBorder="1"/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B9" sqref="B9"/>
    </sheetView>
  </sheetViews>
  <sheetFormatPr baseColWidth="10" defaultRowHeight="16.5" x14ac:dyDescent="0.3"/>
  <cols>
    <col min="1" max="1" width="30" style="4" bestFit="1" customWidth="1"/>
    <col min="2" max="2" width="10.140625" style="2" bestFit="1" customWidth="1"/>
    <col min="3" max="3" width="11.5703125" style="2" bestFit="1" customWidth="1"/>
    <col min="4" max="4" width="9.85546875" style="2" bestFit="1" customWidth="1"/>
    <col min="5" max="5" width="15.85546875" style="2" bestFit="1" customWidth="1"/>
    <col min="6" max="16384" width="11.42578125" style="2"/>
  </cols>
  <sheetData>
    <row r="1" spans="1:8" x14ac:dyDescent="0.3">
      <c r="A1" s="15" t="s">
        <v>43</v>
      </c>
      <c r="B1" s="15"/>
      <c r="C1" s="15"/>
      <c r="D1" s="15"/>
      <c r="E1" s="15"/>
      <c r="F1" s="1"/>
      <c r="G1" s="1"/>
    </row>
    <row r="2" spans="1:8" x14ac:dyDescent="0.3">
      <c r="A2" s="14" t="s">
        <v>0</v>
      </c>
      <c r="B2" s="14"/>
      <c r="C2" s="14"/>
      <c r="D2" s="14"/>
      <c r="E2" s="14"/>
      <c r="F2" s="3"/>
      <c r="G2" s="3"/>
      <c r="H2" s="3"/>
    </row>
    <row r="3" spans="1:8" x14ac:dyDescent="0.3">
      <c r="A3" s="5" t="s">
        <v>1</v>
      </c>
      <c r="B3" s="5" t="s">
        <v>2</v>
      </c>
      <c r="C3" s="5" t="s">
        <v>73</v>
      </c>
      <c r="D3" s="5" t="s">
        <v>41</v>
      </c>
      <c r="E3" s="5" t="s">
        <v>42</v>
      </c>
    </row>
    <row r="4" spans="1:8" x14ac:dyDescent="0.3">
      <c r="A4" s="6" t="s">
        <v>74</v>
      </c>
      <c r="B4" s="7">
        <v>664.98</v>
      </c>
      <c r="C4" s="7">
        <v>52</v>
      </c>
      <c r="D4" s="9">
        <v>90</v>
      </c>
      <c r="E4" s="9">
        <f>SUM(B4*D4)</f>
        <v>59848.200000000004</v>
      </c>
    </row>
    <row r="5" spans="1:8" x14ac:dyDescent="0.3">
      <c r="A5" s="6" t="s">
        <v>75</v>
      </c>
      <c r="B5" s="7">
        <v>794.33</v>
      </c>
      <c r="C5" s="7">
        <v>66</v>
      </c>
      <c r="D5" s="9">
        <v>95</v>
      </c>
      <c r="E5" s="9">
        <f>SUM(B5*D5)</f>
        <v>75461.350000000006</v>
      </c>
    </row>
    <row r="6" spans="1:8" x14ac:dyDescent="0.3">
      <c r="A6" s="6" t="s">
        <v>72</v>
      </c>
      <c r="B6" s="7">
        <v>120</v>
      </c>
      <c r="C6" s="7">
        <v>6</v>
      </c>
      <c r="D6" s="9">
        <v>195</v>
      </c>
      <c r="E6" s="9">
        <f>SUM(B6*D6)</f>
        <v>23400</v>
      </c>
    </row>
    <row r="7" spans="1:8" x14ac:dyDescent="0.3">
      <c r="A7" s="6" t="s">
        <v>37</v>
      </c>
      <c r="B7" s="7">
        <f>18.8+2020.22</f>
        <v>2039.02</v>
      </c>
      <c r="C7" s="7">
        <v>79</v>
      </c>
      <c r="D7" s="9">
        <v>71</v>
      </c>
      <c r="E7" s="9">
        <f>SUM(B7*D7)</f>
        <v>144770.42000000001</v>
      </c>
    </row>
    <row r="8" spans="1:8" x14ac:dyDescent="0.3">
      <c r="A8" s="6" t="s">
        <v>76</v>
      </c>
      <c r="B8" s="7">
        <v>60</v>
      </c>
      <c r="C8" s="7">
        <v>6</v>
      </c>
      <c r="D8" s="9">
        <v>100</v>
      </c>
      <c r="E8" s="9">
        <f>SUM(B8*D8)</f>
        <v>6000</v>
      </c>
    </row>
    <row r="9" spans="1:8" x14ac:dyDescent="0.3">
      <c r="A9" s="6" t="s">
        <v>77</v>
      </c>
      <c r="B9" s="7">
        <v>250</v>
      </c>
      <c r="C9" s="7">
        <v>25</v>
      </c>
      <c r="D9" s="9">
        <v>115</v>
      </c>
      <c r="E9" s="9">
        <f>SUM(B9*D9)</f>
        <v>28750</v>
      </c>
    </row>
    <row r="10" spans="1:8" x14ac:dyDescent="0.3">
      <c r="A10" s="6" t="s">
        <v>78</v>
      </c>
      <c r="B10" s="7">
        <v>86.61</v>
      </c>
      <c r="C10" s="7">
        <v>3</v>
      </c>
      <c r="D10" s="9">
        <v>75</v>
      </c>
      <c r="E10" s="9">
        <f>SUM(B10*D10)</f>
        <v>6495.75</v>
      </c>
    </row>
    <row r="11" spans="1:8" x14ac:dyDescent="0.3">
      <c r="A11" s="6" t="s">
        <v>79</v>
      </c>
      <c r="B11" s="7">
        <v>8960.01</v>
      </c>
      <c r="C11" s="7">
        <v>247</v>
      </c>
      <c r="D11" s="9">
        <v>155</v>
      </c>
      <c r="E11" s="9">
        <f>SUM(B11*D11)</f>
        <v>1388801.55</v>
      </c>
    </row>
    <row r="12" spans="1:8" x14ac:dyDescent="0.3">
      <c r="A12" s="6" t="s">
        <v>80</v>
      </c>
      <c r="B12" s="7">
        <v>318.64999999999998</v>
      </c>
      <c r="C12" s="7">
        <v>11</v>
      </c>
      <c r="D12" s="9">
        <v>67</v>
      </c>
      <c r="E12" s="9">
        <f>SUM(B12*D12)</f>
        <v>21349.55</v>
      </c>
    </row>
    <row r="13" spans="1:8" x14ac:dyDescent="0.3">
      <c r="A13" s="6" t="s">
        <v>81</v>
      </c>
      <c r="B13" s="7">
        <v>1779.81</v>
      </c>
      <c r="C13" s="7">
        <v>85</v>
      </c>
      <c r="D13" s="9">
        <v>53</v>
      </c>
      <c r="E13" s="9">
        <f>SUM(B13*D13)</f>
        <v>94329.93</v>
      </c>
    </row>
    <row r="14" spans="1:8" x14ac:dyDescent="0.3">
      <c r="A14" s="6" t="s">
        <v>57</v>
      </c>
      <c r="B14" s="7">
        <v>7957.51</v>
      </c>
      <c r="C14" s="7">
        <v>333</v>
      </c>
      <c r="D14" s="9">
        <v>64</v>
      </c>
      <c r="E14" s="9">
        <f>SUM(B14*D14)</f>
        <v>509280.64</v>
      </c>
    </row>
    <row r="15" spans="1:8" x14ac:dyDescent="0.3">
      <c r="A15" s="6" t="s">
        <v>30</v>
      </c>
      <c r="B15" s="7">
        <v>3438.32</v>
      </c>
      <c r="C15" s="7">
        <v>115</v>
      </c>
      <c r="D15" s="9">
        <v>35</v>
      </c>
      <c r="E15" s="9">
        <f>SUM(B15*D15)</f>
        <v>120341.20000000001</v>
      </c>
    </row>
    <row r="16" spans="1:8" x14ac:dyDescent="0.3">
      <c r="A16" s="6" t="s">
        <v>47</v>
      </c>
      <c r="B16" s="7">
        <v>3900</v>
      </c>
      <c r="C16" s="7">
        <v>300</v>
      </c>
      <c r="D16" s="9">
        <v>41</v>
      </c>
      <c r="E16" s="9">
        <f>SUM(B16*D16)</f>
        <v>159900</v>
      </c>
    </row>
    <row r="17" spans="1:7" x14ac:dyDescent="0.3">
      <c r="A17" s="6" t="s">
        <v>83</v>
      </c>
      <c r="B17" s="7">
        <v>2666.52</v>
      </c>
      <c r="C17" s="7">
        <v>96</v>
      </c>
      <c r="D17" s="9">
        <v>70</v>
      </c>
      <c r="E17" s="9">
        <f>SUM(B17*D17)</f>
        <v>186656.4</v>
      </c>
    </row>
    <row r="18" spans="1:7" x14ac:dyDescent="0.3">
      <c r="A18" s="6" t="s">
        <v>84</v>
      </c>
      <c r="B18" s="7">
        <v>2513.52</v>
      </c>
      <c r="C18" s="7">
        <v>96</v>
      </c>
      <c r="D18" s="9">
        <v>55</v>
      </c>
      <c r="E18" s="9">
        <f>SUM(B18*D18)</f>
        <v>138243.6</v>
      </c>
    </row>
    <row r="19" spans="1:7" x14ac:dyDescent="0.3">
      <c r="A19" s="6" t="s">
        <v>28</v>
      </c>
      <c r="B19" s="7">
        <v>1170.98</v>
      </c>
      <c r="C19" s="7">
        <v>41</v>
      </c>
      <c r="D19" s="9">
        <v>55</v>
      </c>
      <c r="E19" s="9">
        <f>SUM(B19*D19)</f>
        <v>64403.9</v>
      </c>
    </row>
    <row r="20" spans="1:7" x14ac:dyDescent="0.3">
      <c r="A20" s="6" t="s">
        <v>85</v>
      </c>
      <c r="B20" s="7">
        <v>54.48</v>
      </c>
      <c r="C20" s="7">
        <v>12</v>
      </c>
      <c r="D20" s="9">
        <v>265</v>
      </c>
      <c r="E20" s="9">
        <f>SUM(B20*D20)</f>
        <v>14437.199999999999</v>
      </c>
    </row>
    <row r="21" spans="1:7" x14ac:dyDescent="0.3">
      <c r="A21" s="6" t="s">
        <v>86</v>
      </c>
      <c r="B21" s="7">
        <v>490</v>
      </c>
      <c r="C21" s="7">
        <v>32</v>
      </c>
      <c r="D21" s="9">
        <v>110</v>
      </c>
      <c r="E21" s="9">
        <f>SUM(B21*D21)</f>
        <v>53900</v>
      </c>
    </row>
    <row r="22" spans="1:7" x14ac:dyDescent="0.3">
      <c r="A22" s="6" t="s">
        <v>87</v>
      </c>
      <c r="B22" s="7">
        <v>403.26</v>
      </c>
      <c r="C22" s="7">
        <v>35</v>
      </c>
      <c r="D22" s="9">
        <v>125</v>
      </c>
      <c r="E22" s="9">
        <f>SUM(B22*D22)</f>
        <v>50407.5</v>
      </c>
    </row>
    <row r="23" spans="1:7" x14ac:dyDescent="0.3">
      <c r="A23" s="6" t="s">
        <v>82</v>
      </c>
      <c r="B23" s="7">
        <v>2274.54</v>
      </c>
      <c r="C23" s="7">
        <v>501</v>
      </c>
      <c r="D23" s="9">
        <v>57</v>
      </c>
      <c r="E23" s="9">
        <f>SUM(B23*D23)</f>
        <v>129648.78</v>
      </c>
    </row>
    <row r="24" spans="1:7" x14ac:dyDescent="0.3">
      <c r="A24" s="6" t="s">
        <v>88</v>
      </c>
      <c r="B24" s="7">
        <v>386.35</v>
      </c>
      <c r="C24" s="7">
        <v>18</v>
      </c>
      <c r="D24" s="9">
        <v>100</v>
      </c>
      <c r="E24" s="9">
        <f>SUM(B24*D24)</f>
        <v>38635</v>
      </c>
    </row>
    <row r="25" spans="1:7" x14ac:dyDescent="0.3">
      <c r="A25" s="10"/>
      <c r="B25" s="11"/>
      <c r="C25" s="11"/>
      <c r="D25" s="12"/>
      <c r="E25" s="12"/>
      <c r="F25" s="11"/>
      <c r="G25" s="11"/>
    </row>
    <row r="26" spans="1:7" x14ac:dyDescent="0.3">
      <c r="A26" s="15" t="s">
        <v>42</v>
      </c>
      <c r="B26" s="15"/>
      <c r="C26" s="15"/>
      <c r="D26" s="15"/>
      <c r="E26" s="13">
        <f>SUM(E4:E24)</f>
        <v>3315060.97</v>
      </c>
      <c r="F26" s="11"/>
      <c r="G26" s="11"/>
    </row>
    <row r="27" spans="1:7" x14ac:dyDescent="0.3">
      <c r="A27" s="10"/>
      <c r="B27" s="11"/>
      <c r="C27" s="11"/>
      <c r="D27" s="12"/>
      <c r="E27" s="12"/>
      <c r="F27" s="11"/>
      <c r="G27" s="11"/>
    </row>
    <row r="28" spans="1:7" x14ac:dyDescent="0.3">
      <c r="A28" s="10"/>
      <c r="B28" s="11"/>
      <c r="C28" s="11"/>
      <c r="D28" s="12"/>
      <c r="E28" s="12"/>
      <c r="F28" s="11"/>
      <c r="G28" s="11"/>
    </row>
    <row r="29" spans="1:7" x14ac:dyDescent="0.3">
      <c r="A29" s="10"/>
      <c r="B29" s="11"/>
      <c r="C29" s="11"/>
      <c r="D29" s="12"/>
      <c r="E29" s="12"/>
      <c r="F29" s="11"/>
      <c r="G29" s="11"/>
    </row>
    <row r="30" spans="1:7" x14ac:dyDescent="0.3">
      <c r="A30" s="10"/>
      <c r="B30" s="11"/>
      <c r="C30" s="11"/>
      <c r="D30" s="12"/>
      <c r="E30" s="12"/>
      <c r="F30" s="11"/>
      <c r="G30" s="11"/>
    </row>
    <row r="31" spans="1:7" x14ac:dyDescent="0.3">
      <c r="A31" s="10"/>
      <c r="B31" s="11"/>
      <c r="C31" s="11"/>
      <c r="D31" s="12"/>
      <c r="E31" s="12"/>
      <c r="F31" s="11"/>
      <c r="G31" s="11"/>
    </row>
    <row r="32" spans="1:7" x14ac:dyDescent="0.3">
      <c r="A32" s="10"/>
      <c r="B32" s="11"/>
      <c r="C32" s="11"/>
      <c r="D32" s="12"/>
      <c r="E32" s="12"/>
      <c r="F32" s="11"/>
      <c r="G32" s="11"/>
    </row>
    <row r="33" spans="1:7" x14ac:dyDescent="0.3">
      <c r="A33" s="10"/>
      <c r="B33" s="11"/>
      <c r="C33" s="11"/>
      <c r="D33" s="12"/>
      <c r="E33" s="12"/>
      <c r="F33" s="11"/>
      <c r="G33" s="11"/>
    </row>
    <row r="34" spans="1:7" x14ac:dyDescent="0.3">
      <c r="A34" s="10"/>
      <c r="B34" s="11"/>
      <c r="C34" s="11"/>
      <c r="D34" s="12"/>
      <c r="E34" s="12"/>
      <c r="F34" s="11"/>
      <c r="G34" s="11"/>
    </row>
    <row r="35" spans="1:7" x14ac:dyDescent="0.3">
      <c r="A35" s="10"/>
      <c r="B35" s="11"/>
      <c r="C35" s="11"/>
      <c r="D35" s="12"/>
      <c r="E35" s="12"/>
      <c r="F35" s="11"/>
      <c r="G35" s="11"/>
    </row>
    <row r="36" spans="1:7" x14ac:dyDescent="0.3">
      <c r="A36" s="10"/>
      <c r="B36" s="11"/>
      <c r="C36" s="11"/>
      <c r="D36" s="12"/>
      <c r="E36" s="12"/>
      <c r="F36" s="11"/>
      <c r="G36" s="11"/>
    </row>
    <row r="37" spans="1:7" x14ac:dyDescent="0.3">
      <c r="A37" s="10"/>
      <c r="B37" s="11"/>
      <c r="C37" s="11"/>
      <c r="D37" s="12"/>
      <c r="E37" s="12"/>
      <c r="F37" s="11"/>
      <c r="G37" s="11"/>
    </row>
    <row r="38" spans="1:7" x14ac:dyDescent="0.3">
      <c r="A38" s="10"/>
      <c r="B38" s="11"/>
      <c r="C38" s="11"/>
      <c r="D38" s="12"/>
      <c r="E38" s="12"/>
      <c r="F38" s="11"/>
      <c r="G38" s="11"/>
    </row>
    <row r="39" spans="1:7" x14ac:dyDescent="0.3">
      <c r="A39" s="10"/>
      <c r="B39" s="11"/>
      <c r="C39" s="11"/>
      <c r="D39" s="12"/>
      <c r="E39" s="12"/>
      <c r="F39" s="11"/>
      <c r="G39" s="11"/>
    </row>
    <row r="40" spans="1:7" x14ac:dyDescent="0.3">
      <c r="A40" s="10"/>
      <c r="B40" s="11"/>
      <c r="C40" s="11"/>
      <c r="D40" s="12"/>
      <c r="E40" s="12"/>
      <c r="F40" s="11"/>
      <c r="G40" s="11"/>
    </row>
    <row r="41" spans="1:7" x14ac:dyDescent="0.3">
      <c r="A41" s="10"/>
      <c r="B41" s="11"/>
      <c r="C41" s="11"/>
      <c r="D41" s="12"/>
      <c r="E41" s="12"/>
      <c r="F41" s="11"/>
      <c r="G41" s="11"/>
    </row>
    <row r="42" spans="1:7" x14ac:dyDescent="0.3">
      <c r="A42" s="10"/>
      <c r="B42" s="11"/>
      <c r="C42" s="11"/>
      <c r="D42" s="12"/>
      <c r="E42" s="12"/>
      <c r="F42" s="11"/>
      <c r="G42" s="11"/>
    </row>
    <row r="43" spans="1:7" x14ac:dyDescent="0.3">
      <c r="A43" s="10"/>
      <c r="B43" s="11"/>
      <c r="C43" s="11"/>
      <c r="D43" s="12"/>
      <c r="E43" s="12"/>
      <c r="F43" s="11"/>
      <c r="G43" s="11"/>
    </row>
    <row r="44" spans="1:7" x14ac:dyDescent="0.3">
      <c r="A44" s="10"/>
      <c r="B44" s="11"/>
      <c r="C44" s="11"/>
      <c r="D44" s="12"/>
      <c r="E44" s="12"/>
      <c r="F44" s="11"/>
      <c r="G44" s="11"/>
    </row>
    <row r="45" spans="1:7" x14ac:dyDescent="0.3">
      <c r="A45" s="10"/>
      <c r="B45" s="11"/>
      <c r="C45" s="11"/>
      <c r="D45" s="12"/>
      <c r="E45" s="12"/>
      <c r="F45" s="11"/>
      <c r="G45" s="11"/>
    </row>
    <row r="46" spans="1:7" x14ac:dyDescent="0.3">
      <c r="A46" s="10"/>
      <c r="B46" s="11"/>
      <c r="C46" s="11"/>
      <c r="D46" s="12"/>
      <c r="E46" s="12"/>
    </row>
    <row r="47" spans="1:7" x14ac:dyDescent="0.3">
      <c r="A47" s="10"/>
      <c r="B47" s="11"/>
      <c r="C47" s="11"/>
      <c r="D47" s="12"/>
      <c r="E47" s="12"/>
    </row>
    <row r="48" spans="1:7" x14ac:dyDescent="0.3">
      <c r="A48" s="10"/>
      <c r="B48" s="11"/>
      <c r="C48" s="11"/>
      <c r="D48" s="12"/>
      <c r="E48" s="12"/>
    </row>
    <row r="49" spans="1:5" x14ac:dyDescent="0.3">
      <c r="A49" s="10"/>
      <c r="B49" s="11"/>
      <c r="C49" s="11"/>
      <c r="D49" s="12"/>
      <c r="E49" s="12"/>
    </row>
    <row r="50" spans="1:5" x14ac:dyDescent="0.3">
      <c r="A50" s="10"/>
      <c r="B50" s="11"/>
      <c r="C50" s="11"/>
      <c r="D50" s="12"/>
      <c r="E50" s="12"/>
    </row>
    <row r="51" spans="1:5" x14ac:dyDescent="0.3">
      <c r="A51" s="10"/>
      <c r="B51" s="11"/>
      <c r="C51" s="11"/>
      <c r="D51" s="12"/>
      <c r="E51" s="12"/>
    </row>
    <row r="52" spans="1:5" x14ac:dyDescent="0.3">
      <c r="A52" s="10"/>
      <c r="B52" s="11"/>
      <c r="C52" s="11"/>
      <c r="D52" s="12"/>
      <c r="E52" s="12"/>
    </row>
    <row r="53" spans="1:5" x14ac:dyDescent="0.3">
      <c r="A53" s="10"/>
      <c r="B53" s="11"/>
      <c r="C53" s="11"/>
      <c r="D53" s="12"/>
      <c r="E53" s="12"/>
    </row>
    <row r="54" spans="1:5" x14ac:dyDescent="0.3">
      <c r="A54" s="10"/>
      <c r="B54" s="11"/>
      <c r="C54" s="11"/>
      <c r="D54" s="12"/>
      <c r="E54" s="12"/>
    </row>
    <row r="55" spans="1:5" x14ac:dyDescent="0.3">
      <c r="A55" s="10"/>
      <c r="B55" s="11"/>
      <c r="C55" s="11"/>
      <c r="D55" s="12"/>
      <c r="E55" s="12"/>
    </row>
    <row r="56" spans="1:5" x14ac:dyDescent="0.3">
      <c r="A56" s="10"/>
      <c r="B56" s="11"/>
      <c r="C56" s="11"/>
      <c r="D56" s="12"/>
      <c r="E56" s="12"/>
    </row>
    <row r="57" spans="1:5" x14ac:dyDescent="0.3">
      <c r="A57" s="10"/>
      <c r="B57" s="11"/>
      <c r="C57" s="11"/>
      <c r="D57" s="12"/>
      <c r="E57" s="12"/>
    </row>
    <row r="58" spans="1:5" x14ac:dyDescent="0.3">
      <c r="A58" s="10"/>
      <c r="B58" s="11"/>
      <c r="C58" s="11"/>
      <c r="D58" s="12"/>
      <c r="E58" s="12"/>
    </row>
    <row r="59" spans="1:5" x14ac:dyDescent="0.3">
      <c r="A59" s="10"/>
      <c r="B59" s="11"/>
      <c r="C59" s="11"/>
      <c r="D59" s="12"/>
      <c r="E59" s="12"/>
    </row>
    <row r="60" spans="1:5" x14ac:dyDescent="0.3">
      <c r="A60" s="10"/>
      <c r="B60" s="11"/>
      <c r="C60" s="11"/>
      <c r="D60" s="12"/>
      <c r="E60" s="12"/>
    </row>
    <row r="61" spans="1:5" x14ac:dyDescent="0.3">
      <c r="A61" s="10"/>
      <c r="B61" s="11"/>
      <c r="C61" s="11"/>
      <c r="D61" s="12"/>
      <c r="E61" s="12"/>
    </row>
  </sheetData>
  <sortState ref="A4:E24">
    <sortCondition ref="A4:A24"/>
  </sortState>
  <mergeCells count="3">
    <mergeCell ref="A2:E2"/>
    <mergeCell ref="A1:E1"/>
    <mergeCell ref="A26:D26"/>
  </mergeCells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activeCell="G54" sqref="G54"/>
    </sheetView>
  </sheetViews>
  <sheetFormatPr baseColWidth="10" defaultRowHeight="15" x14ac:dyDescent="0.25"/>
  <cols>
    <col min="1" max="1" width="17.140625" bestFit="1" customWidth="1"/>
  </cols>
  <sheetData>
    <row r="1" spans="1:4" x14ac:dyDescent="0.25">
      <c r="A1" s="15" t="s">
        <v>44</v>
      </c>
      <c r="B1" s="15"/>
      <c r="C1" s="15"/>
      <c r="D1" s="15"/>
    </row>
    <row r="2" spans="1:4" x14ac:dyDescent="0.25">
      <c r="A2" s="14" t="s">
        <v>0</v>
      </c>
      <c r="B2" s="14"/>
      <c r="C2" s="14"/>
      <c r="D2" s="14"/>
    </row>
    <row r="3" spans="1:4" x14ac:dyDescent="0.25">
      <c r="A3" s="5" t="s">
        <v>1</v>
      </c>
      <c r="B3" s="5" t="s">
        <v>2</v>
      </c>
      <c r="C3" s="5" t="s">
        <v>41</v>
      </c>
      <c r="D3" s="5" t="s">
        <v>42</v>
      </c>
    </row>
    <row r="4" spans="1:4" ht="16.5" x14ac:dyDescent="0.3">
      <c r="A4" s="6" t="s">
        <v>20</v>
      </c>
      <c r="B4" s="7">
        <f>4.8</f>
        <v>4.8</v>
      </c>
      <c r="C4" s="7"/>
      <c r="D4" s="9"/>
    </row>
    <row r="5" spans="1:4" ht="16.5" x14ac:dyDescent="0.3">
      <c r="A5" s="6" t="s">
        <v>24</v>
      </c>
      <c r="B5" s="7">
        <v>1.2</v>
      </c>
      <c r="C5" s="7"/>
      <c r="D5" s="9"/>
    </row>
    <row r="6" spans="1:4" ht="16.5" x14ac:dyDescent="0.3">
      <c r="A6" s="6" t="s">
        <v>19</v>
      </c>
      <c r="B6" s="7">
        <f>SUM(211.8+2.6+6.8+554.2+775.4)</f>
        <v>1550.8000000000002</v>
      </c>
      <c r="C6" s="7"/>
      <c r="D6" s="9"/>
    </row>
    <row r="7" spans="1:4" ht="16.5" x14ac:dyDescent="0.3">
      <c r="A7" s="6" t="s">
        <v>39</v>
      </c>
      <c r="B7" s="7">
        <v>1536.9</v>
      </c>
      <c r="C7" s="7"/>
      <c r="D7" s="9"/>
    </row>
    <row r="8" spans="1:4" ht="16.5" x14ac:dyDescent="0.3">
      <c r="A8" s="6" t="s">
        <v>34</v>
      </c>
      <c r="B8" s="7">
        <v>1.2</v>
      </c>
      <c r="C8" s="7"/>
      <c r="D8" s="9"/>
    </row>
    <row r="9" spans="1:4" ht="16.5" x14ac:dyDescent="0.3">
      <c r="A9" s="6" t="s">
        <v>40</v>
      </c>
      <c r="B9" s="7">
        <v>704.2</v>
      </c>
      <c r="C9" s="7"/>
      <c r="D9" s="9"/>
    </row>
    <row r="10" spans="1:4" ht="16.5" x14ac:dyDescent="0.3">
      <c r="A10" s="6" t="s">
        <v>11</v>
      </c>
      <c r="B10" s="7">
        <f>276+276</f>
        <v>552</v>
      </c>
      <c r="C10" s="7"/>
      <c r="D10" s="9"/>
    </row>
    <row r="11" spans="1:4" ht="16.5" x14ac:dyDescent="0.3">
      <c r="A11" s="6" t="s">
        <v>22</v>
      </c>
      <c r="B11" s="7">
        <f>SUM(28+30.4+58.4)</f>
        <v>116.8</v>
      </c>
      <c r="C11" s="7"/>
      <c r="D11" s="9"/>
    </row>
    <row r="12" spans="1:4" ht="16.5" x14ac:dyDescent="0.3">
      <c r="A12" s="6" t="s">
        <v>14</v>
      </c>
      <c r="B12" s="7">
        <f>SUM(437.6+366.4+341.2+370.4+606.2+576+390.2+358+133.9+16+364.2+192+418.8+426.4+413.8+389.6+400.4+399.2+313.4+406.7+351.6+457.8+8131.9+3064.8+3316.1+2759.8)</f>
        <v>25402.399999999998</v>
      </c>
      <c r="C12" s="7"/>
      <c r="D12" s="9"/>
    </row>
    <row r="13" spans="1:4" ht="16.5" x14ac:dyDescent="0.3">
      <c r="A13" s="6" t="s">
        <v>7</v>
      </c>
      <c r="B13" s="7">
        <f>SUM(399.4+49.2+289+189.2+926.8+387.3)</f>
        <v>2240.9</v>
      </c>
      <c r="C13" s="7"/>
      <c r="D13" s="9"/>
    </row>
    <row r="14" spans="1:4" ht="16.5" x14ac:dyDescent="0.3">
      <c r="A14" s="6" t="s">
        <v>9</v>
      </c>
      <c r="B14" s="7">
        <f>SUM(489.5+699.8+337.8+477.4+607.6+598.2+733.7+491.7+715.1+606+510.2+391.6+329.6+6988.2+2034.8+250)</f>
        <v>16261.2</v>
      </c>
      <c r="C14" s="7"/>
      <c r="D14" s="9"/>
    </row>
    <row r="15" spans="1:4" ht="16.5" x14ac:dyDescent="0.3">
      <c r="A15" s="6" t="s">
        <v>5</v>
      </c>
      <c r="B15" s="7">
        <f>SUM(791.6+420+733.4+628+527+654+692.6+930.6+650.4+728.4+656.4+629.2+789.7+945.4+728.6+656.1+730.8+691.8+843+526.3+1333+816.1+682.6+738+977.6+1014+642.4+698+678.4+641.8+612+677+717.9+1005.3+4310.2+1134+1176.6+984.4+658.2+582.8+546.6+4.8+917.4+706.4+690+722.2+655.6+543+688.8+622+814.6+1292+645.4+451.6+471.4+803.8+592.2+819.1+512.6+615.4+599.6+612.6+722.6+670+667.2+446.4+945.6+52010.4+4262.1+5548.2)</f>
        <v>113633.2</v>
      </c>
      <c r="C15" s="7"/>
      <c r="D15" s="9"/>
    </row>
    <row r="16" spans="1:4" ht="16.5" x14ac:dyDescent="0.3">
      <c r="A16" s="6" t="s">
        <v>10</v>
      </c>
      <c r="B16" s="7">
        <f>SUM(584.2+654+693+665.4+615.1+615.6+5.4+492.4+342.8+4667.5+500)</f>
        <v>9835.4</v>
      </c>
      <c r="C16" s="7"/>
      <c r="D16" s="9"/>
    </row>
    <row r="17" spans="1:4" ht="16.5" x14ac:dyDescent="0.3">
      <c r="A17" s="6" t="s">
        <v>23</v>
      </c>
      <c r="B17" s="7">
        <f>SUM(2653.2+436+383.2+481.4+464.6+4418.4+2667.2+481.8)</f>
        <v>11985.8</v>
      </c>
      <c r="C17" s="7"/>
      <c r="D17" s="9"/>
    </row>
    <row r="18" spans="1:4" ht="16.5" x14ac:dyDescent="0.3">
      <c r="A18" s="6" t="s">
        <v>29</v>
      </c>
      <c r="B18" s="7">
        <f>SUM(216+15)</f>
        <v>231</v>
      </c>
      <c r="C18" s="7"/>
      <c r="D18" s="9"/>
    </row>
    <row r="19" spans="1:4" ht="16.5" x14ac:dyDescent="0.3">
      <c r="A19" s="6" t="s">
        <v>32</v>
      </c>
      <c r="B19" s="7">
        <v>24.8</v>
      </c>
      <c r="C19" s="7"/>
      <c r="D19" s="9"/>
    </row>
    <row r="20" spans="1:4" ht="16.5" x14ac:dyDescent="0.3">
      <c r="A20" s="6" t="s">
        <v>3</v>
      </c>
      <c r="B20" s="7">
        <f>319.6+192.3</f>
        <v>511.90000000000003</v>
      </c>
      <c r="C20" s="7"/>
      <c r="D20" s="9"/>
    </row>
    <row r="21" spans="1:4" ht="16.5" x14ac:dyDescent="0.3">
      <c r="A21" s="6" t="s">
        <v>13</v>
      </c>
      <c r="B21" s="7">
        <f>307.6+0.4+70.6+95.2+4+477.8</f>
        <v>955.6</v>
      </c>
      <c r="C21" s="7"/>
      <c r="D21" s="9"/>
    </row>
    <row r="22" spans="1:4" ht="16.5" x14ac:dyDescent="0.3">
      <c r="A22" s="6" t="s">
        <v>38</v>
      </c>
      <c r="B22" s="7">
        <f>224.2+279.2+169.4</f>
        <v>672.8</v>
      </c>
      <c r="C22" s="7"/>
      <c r="D22" s="9"/>
    </row>
    <row r="23" spans="1:4" ht="16.5" x14ac:dyDescent="0.3">
      <c r="A23" s="6" t="s">
        <v>36</v>
      </c>
      <c r="B23" s="7">
        <f>13.8+235.2</f>
        <v>249</v>
      </c>
      <c r="C23" s="7"/>
      <c r="D23" s="9"/>
    </row>
    <row r="24" spans="1:4" ht="16.5" x14ac:dyDescent="0.3">
      <c r="A24" s="6" t="s">
        <v>8</v>
      </c>
      <c r="B24" s="7">
        <f>SUM(921.4+894+752.2+864.2+651.4+823)</f>
        <v>4906.2000000000007</v>
      </c>
      <c r="C24" s="7"/>
      <c r="D24" s="9"/>
    </row>
    <row r="25" spans="1:4" ht="16.5" x14ac:dyDescent="0.3">
      <c r="A25" s="6" t="s">
        <v>4</v>
      </c>
      <c r="B25" s="7">
        <f>SUM(216.4+332.8+331.9+323.4)</f>
        <v>1204.5</v>
      </c>
      <c r="C25" s="7"/>
      <c r="D25" s="9"/>
    </row>
    <row r="26" spans="1:4" ht="16.5" x14ac:dyDescent="0.3">
      <c r="A26" s="6" t="s">
        <v>30</v>
      </c>
      <c r="B26" s="7">
        <f>SUM(15.6+19.4+304.8)</f>
        <v>339.8</v>
      </c>
      <c r="C26" s="7"/>
      <c r="D26" s="9"/>
    </row>
    <row r="27" spans="1:4" ht="16.5" x14ac:dyDescent="0.3">
      <c r="A27" s="6" t="s">
        <v>35</v>
      </c>
      <c r="B27" s="7">
        <v>1.6</v>
      </c>
      <c r="C27" s="7"/>
      <c r="D27" s="9"/>
    </row>
    <row r="28" spans="1:4" ht="16.5" x14ac:dyDescent="0.3">
      <c r="A28" s="6" t="s">
        <v>18</v>
      </c>
      <c r="B28" s="7">
        <f>SUM(268.4+328+45.6+642)</f>
        <v>1284</v>
      </c>
      <c r="C28" s="7"/>
      <c r="D28" s="9"/>
    </row>
    <row r="29" spans="1:4" ht="16.5" x14ac:dyDescent="0.3">
      <c r="A29" s="6" t="s">
        <v>31</v>
      </c>
      <c r="B29" s="7">
        <v>79.8</v>
      </c>
      <c r="C29" s="7"/>
      <c r="D29" s="9"/>
    </row>
    <row r="30" spans="1:4" ht="16.5" x14ac:dyDescent="0.3">
      <c r="A30" s="6" t="s">
        <v>28</v>
      </c>
      <c r="B30" s="7">
        <v>3480.4</v>
      </c>
      <c r="C30" s="7"/>
      <c r="D30" s="9"/>
    </row>
    <row r="31" spans="1:4" ht="16.5" x14ac:dyDescent="0.3">
      <c r="A31" s="6" t="s">
        <v>12</v>
      </c>
      <c r="B31" s="7">
        <f>SUM(311.2+485+605+593.8+543.8+519+425.6+6963.8+4259.8+3766.6+589)</f>
        <v>19062.599999999999</v>
      </c>
      <c r="C31" s="7"/>
      <c r="D31" s="9"/>
    </row>
    <row r="32" spans="1:4" ht="16.5" x14ac:dyDescent="0.3">
      <c r="A32" s="6" t="s">
        <v>21</v>
      </c>
      <c r="B32" s="7">
        <v>89</v>
      </c>
      <c r="C32" s="7"/>
      <c r="D32" s="9"/>
    </row>
    <row r="33" spans="1:4" ht="16.5" x14ac:dyDescent="0.3">
      <c r="A33" s="6" t="s">
        <v>25</v>
      </c>
      <c r="B33" s="7">
        <v>10.199999999999999</v>
      </c>
      <c r="C33" s="7"/>
      <c r="D33" s="9"/>
    </row>
    <row r="34" spans="1:4" ht="16.5" x14ac:dyDescent="0.3">
      <c r="A34" s="6" t="s">
        <v>17</v>
      </c>
      <c r="B34" s="7">
        <f>SUM(574+12.8+385.6+972.4)</f>
        <v>1944.8</v>
      </c>
      <c r="C34" s="7"/>
      <c r="D34" s="9"/>
    </row>
    <row r="35" spans="1:4" ht="16.5" x14ac:dyDescent="0.3">
      <c r="A35" s="6" t="s">
        <v>27</v>
      </c>
      <c r="B35" s="7">
        <f>SUM(85.8+88+240)</f>
        <v>413.8</v>
      </c>
      <c r="C35" s="7"/>
      <c r="D35" s="9"/>
    </row>
    <row r="36" spans="1:4" ht="16.5" x14ac:dyDescent="0.3">
      <c r="A36" s="6" t="s">
        <v>33</v>
      </c>
      <c r="B36" s="7">
        <v>8.6</v>
      </c>
      <c r="C36" s="7"/>
      <c r="D36" s="9"/>
    </row>
    <row r="37" spans="1:4" ht="16.5" x14ac:dyDescent="0.3">
      <c r="A37" s="6" t="s">
        <v>15</v>
      </c>
      <c r="B37" s="7">
        <f>SUM(270+113+29.8+14.2+427+175)</f>
        <v>1029</v>
      </c>
      <c r="C37" s="7"/>
      <c r="D37" s="9"/>
    </row>
    <row r="38" spans="1:4" ht="16.5" x14ac:dyDescent="0.3">
      <c r="A38" s="6" t="s">
        <v>26</v>
      </c>
      <c r="B38" s="7">
        <f>SUM(25.8+10)</f>
        <v>35.799999999999997</v>
      </c>
      <c r="C38" s="7"/>
      <c r="D38" s="9"/>
    </row>
    <row r="39" spans="1:4" ht="16.5" x14ac:dyDescent="0.3">
      <c r="A39" s="6" t="s">
        <v>6</v>
      </c>
      <c r="B39" s="7">
        <f>SUM(185.2+107.4+82.2+44.8+95.4)</f>
        <v>515</v>
      </c>
      <c r="C39" s="7"/>
      <c r="D39" s="9"/>
    </row>
    <row r="40" spans="1:4" ht="16.5" x14ac:dyDescent="0.3">
      <c r="A40" s="6" t="s">
        <v>16</v>
      </c>
      <c r="B40" s="7">
        <f>576.6+8.2+584.8+1221.2+2436</f>
        <v>4826.8</v>
      </c>
      <c r="C40" s="7"/>
      <c r="D40" s="9"/>
    </row>
    <row r="41" spans="1:4" x14ac:dyDescent="0.25">
      <c r="A41" s="8" t="s">
        <v>65</v>
      </c>
      <c r="B41" s="8">
        <v>2958.8</v>
      </c>
      <c r="C41" s="8"/>
      <c r="D41" s="8"/>
    </row>
    <row r="42" spans="1:4" x14ac:dyDescent="0.25">
      <c r="A42" s="8" t="s">
        <v>19</v>
      </c>
      <c r="B42" s="8">
        <v>393.6</v>
      </c>
      <c r="C42" s="8"/>
      <c r="D42" s="8"/>
    </row>
    <row r="43" spans="1:4" x14ac:dyDescent="0.25">
      <c r="A43" s="8" t="s">
        <v>37</v>
      </c>
      <c r="B43" s="8">
        <v>155.6</v>
      </c>
      <c r="C43" s="8"/>
      <c r="D43" s="8"/>
    </row>
    <row r="44" spans="1:4" x14ac:dyDescent="0.25">
      <c r="A44" s="8" t="s">
        <v>69</v>
      </c>
      <c r="B44" s="8">
        <v>27225</v>
      </c>
      <c r="C44" s="8"/>
      <c r="D44" s="8"/>
    </row>
    <row r="45" spans="1:4" x14ac:dyDescent="0.25">
      <c r="A45" s="8" t="s">
        <v>49</v>
      </c>
      <c r="B45" s="8">
        <v>30.6</v>
      </c>
      <c r="C45" s="8"/>
      <c r="D45" s="8"/>
    </row>
    <row r="46" spans="1:4" x14ac:dyDescent="0.25">
      <c r="A46" s="8" t="s">
        <v>34</v>
      </c>
      <c r="B46" s="8">
        <v>6.2</v>
      </c>
      <c r="C46" s="8"/>
      <c r="D46" s="8"/>
    </row>
    <row r="47" spans="1:4" x14ac:dyDescent="0.25">
      <c r="A47" s="8" t="s">
        <v>48</v>
      </c>
      <c r="B47" s="8">
        <v>84.2</v>
      </c>
      <c r="C47" s="8"/>
      <c r="D47" s="8"/>
    </row>
    <row r="48" spans="1:4" x14ac:dyDescent="0.25">
      <c r="A48" s="8" t="s">
        <v>40</v>
      </c>
      <c r="B48" s="8">
        <v>180.6</v>
      </c>
      <c r="C48" s="8"/>
      <c r="D48" s="8"/>
    </row>
    <row r="49" spans="1:4" x14ac:dyDescent="0.25">
      <c r="A49" s="8" t="s">
        <v>11</v>
      </c>
      <c r="B49" s="8">
        <v>250</v>
      </c>
      <c r="C49" s="8"/>
      <c r="D49" s="8"/>
    </row>
    <row r="50" spans="1:4" x14ac:dyDescent="0.25">
      <c r="A50" s="8" t="s">
        <v>46</v>
      </c>
      <c r="B50" s="8">
        <f>565.2+250.6</f>
        <v>815.80000000000007</v>
      </c>
      <c r="C50" s="8"/>
      <c r="D50" s="8"/>
    </row>
    <row r="51" spans="1:4" x14ac:dyDescent="0.25">
      <c r="A51" s="8" t="s">
        <v>7</v>
      </c>
      <c r="B51" s="8">
        <v>13.4</v>
      </c>
      <c r="C51" s="8"/>
      <c r="D51" s="8"/>
    </row>
    <row r="52" spans="1:4" x14ac:dyDescent="0.25">
      <c r="A52" s="8" t="s">
        <v>68</v>
      </c>
      <c r="B52" s="8">
        <v>48917</v>
      </c>
      <c r="C52" s="8"/>
      <c r="D52" s="8"/>
    </row>
    <row r="53" spans="1:4" x14ac:dyDescent="0.25">
      <c r="A53" s="8" t="s">
        <v>52</v>
      </c>
      <c r="B53" s="8">
        <v>27.3</v>
      </c>
      <c r="C53" s="8"/>
      <c r="D53" s="8"/>
    </row>
    <row r="54" spans="1:4" x14ac:dyDescent="0.25">
      <c r="A54" s="8" t="s">
        <v>9</v>
      </c>
      <c r="B54" s="8">
        <v>25</v>
      </c>
      <c r="C54" s="8"/>
      <c r="D54" s="8"/>
    </row>
    <row r="55" spans="1:4" x14ac:dyDescent="0.25">
      <c r="A55" s="8" t="s">
        <v>5</v>
      </c>
      <c r="B55" s="8">
        <v>1185.9000000000001</v>
      </c>
      <c r="C55" s="8"/>
      <c r="D55" s="8"/>
    </row>
    <row r="56" spans="1:4" x14ac:dyDescent="0.25">
      <c r="A56" s="8" t="s">
        <v>29</v>
      </c>
      <c r="B56" s="8">
        <v>131.4</v>
      </c>
      <c r="C56" s="8"/>
      <c r="D56" s="8"/>
    </row>
    <row r="57" spans="1:4" x14ac:dyDescent="0.25">
      <c r="A57" s="8" t="s">
        <v>3</v>
      </c>
      <c r="B57" s="8">
        <v>239.8</v>
      </c>
      <c r="C57" s="8"/>
      <c r="D57" s="8"/>
    </row>
    <row r="58" spans="1:4" x14ac:dyDescent="0.25">
      <c r="A58" s="8" t="s">
        <v>13</v>
      </c>
      <c r="B58" s="8">
        <v>49.3</v>
      </c>
      <c r="C58" s="8"/>
      <c r="D58" s="8"/>
    </row>
    <row r="59" spans="1:4" x14ac:dyDescent="0.25">
      <c r="A59" s="8" t="s">
        <v>58</v>
      </c>
      <c r="B59" s="8">
        <v>5</v>
      </c>
      <c r="C59" s="8"/>
      <c r="D59" s="8"/>
    </row>
    <row r="60" spans="1:4" x14ac:dyDescent="0.25">
      <c r="A60" s="8" t="s">
        <v>36</v>
      </c>
      <c r="B60" s="8">
        <v>245</v>
      </c>
      <c r="C60" s="8"/>
      <c r="D60" s="8"/>
    </row>
    <row r="61" spans="1:4" x14ac:dyDescent="0.25">
      <c r="A61" s="8" t="s">
        <v>45</v>
      </c>
      <c r="B61" s="8">
        <f>1415.4+358.2</f>
        <v>1773.6000000000001</v>
      </c>
      <c r="C61" s="8"/>
      <c r="D61" s="8"/>
    </row>
    <row r="62" spans="1:4" x14ac:dyDescent="0.25">
      <c r="A62" s="8" t="s">
        <v>66</v>
      </c>
      <c r="B62" s="8">
        <v>593</v>
      </c>
      <c r="C62" s="8"/>
      <c r="D62" s="8"/>
    </row>
    <row r="63" spans="1:4" x14ac:dyDescent="0.25">
      <c r="A63" s="8" t="s">
        <v>60</v>
      </c>
      <c r="B63" s="8">
        <v>248.8</v>
      </c>
      <c r="C63" s="8"/>
      <c r="D63" s="8"/>
    </row>
    <row r="64" spans="1:4" x14ac:dyDescent="0.25">
      <c r="A64" s="8" t="s">
        <v>71</v>
      </c>
      <c r="B64" s="8">
        <v>270.8</v>
      </c>
      <c r="C64" s="8"/>
      <c r="D64" s="8"/>
    </row>
    <row r="65" spans="1:4" x14ac:dyDescent="0.25">
      <c r="A65" s="8" t="s">
        <v>55</v>
      </c>
      <c r="B65" s="8">
        <v>659.8</v>
      </c>
      <c r="C65" s="8"/>
      <c r="D65" s="8"/>
    </row>
    <row r="66" spans="1:4" x14ac:dyDescent="0.25">
      <c r="A66" s="8" t="s">
        <v>64</v>
      </c>
      <c r="B66" s="8">
        <v>7.9</v>
      </c>
      <c r="C66" s="8"/>
      <c r="D66" s="8"/>
    </row>
    <row r="67" spans="1:4" x14ac:dyDescent="0.25">
      <c r="A67" s="8" t="s">
        <v>61</v>
      </c>
      <c r="B67" s="8">
        <v>228.4</v>
      </c>
      <c r="C67" s="8"/>
      <c r="D67" s="8"/>
    </row>
    <row r="68" spans="1:4" x14ac:dyDescent="0.25">
      <c r="A68" s="8" t="s">
        <v>57</v>
      </c>
      <c r="B68" s="8">
        <v>6.6</v>
      </c>
      <c r="C68" s="8"/>
      <c r="D68" s="8"/>
    </row>
    <row r="69" spans="1:4" x14ac:dyDescent="0.25">
      <c r="A69" s="8" t="s">
        <v>62</v>
      </c>
      <c r="B69" s="8">
        <v>3.1</v>
      </c>
      <c r="C69" s="8"/>
      <c r="D69" s="8"/>
    </row>
    <row r="70" spans="1:4" x14ac:dyDescent="0.25">
      <c r="A70" s="8" t="s">
        <v>47</v>
      </c>
      <c r="B70" s="8">
        <v>2561</v>
      </c>
      <c r="C70" s="8"/>
      <c r="D70" s="8"/>
    </row>
    <row r="71" spans="1:4" x14ac:dyDescent="0.25">
      <c r="A71" s="8" t="s">
        <v>67</v>
      </c>
      <c r="B71" s="8">
        <v>14.8</v>
      </c>
      <c r="C71" s="8"/>
      <c r="D71" s="8"/>
    </row>
    <row r="72" spans="1:4" x14ac:dyDescent="0.25">
      <c r="A72" s="8" t="s">
        <v>35</v>
      </c>
      <c r="B72" s="8">
        <v>94.6</v>
      </c>
      <c r="C72" s="8"/>
      <c r="D72" s="8"/>
    </row>
    <row r="73" spans="1:4" x14ac:dyDescent="0.25">
      <c r="A73" s="8" t="s">
        <v>59</v>
      </c>
      <c r="B73" s="8">
        <v>19</v>
      </c>
      <c r="C73" s="8"/>
      <c r="D73" s="8"/>
    </row>
    <row r="74" spans="1:4" x14ac:dyDescent="0.25">
      <c r="A74" s="8" t="s">
        <v>50</v>
      </c>
      <c r="B74" s="8">
        <v>29.6</v>
      </c>
      <c r="C74" s="8"/>
      <c r="D74" s="8"/>
    </row>
    <row r="75" spans="1:4" x14ac:dyDescent="0.25">
      <c r="A75" s="8" t="s">
        <v>18</v>
      </c>
      <c r="B75" s="8">
        <v>6.6</v>
      </c>
      <c r="C75" s="8"/>
      <c r="D75" s="8"/>
    </row>
    <row r="76" spans="1:4" x14ac:dyDescent="0.25">
      <c r="A76" s="8" t="s">
        <v>56</v>
      </c>
      <c r="B76" s="8">
        <v>69.599999999999994</v>
      </c>
      <c r="C76" s="8"/>
      <c r="D76" s="8"/>
    </row>
    <row r="77" spans="1:4" x14ac:dyDescent="0.25">
      <c r="A77" s="8" t="s">
        <v>53</v>
      </c>
      <c r="B77" s="8">
        <v>2.1</v>
      </c>
      <c r="C77" s="8"/>
      <c r="D77" s="8"/>
    </row>
    <row r="78" spans="1:4" x14ac:dyDescent="0.25">
      <c r="A78" s="8" t="s">
        <v>31</v>
      </c>
      <c r="B78" s="8">
        <v>513</v>
      </c>
      <c r="C78" s="8"/>
      <c r="D78" s="8"/>
    </row>
    <row r="79" spans="1:4" x14ac:dyDescent="0.25">
      <c r="A79" s="8" t="s">
        <v>51</v>
      </c>
      <c r="B79" s="8">
        <v>10.6</v>
      </c>
      <c r="C79" s="8"/>
      <c r="D79" s="8"/>
    </row>
    <row r="80" spans="1:4" x14ac:dyDescent="0.25">
      <c r="A80" s="8" t="s">
        <v>25</v>
      </c>
      <c r="B80" s="8">
        <v>10</v>
      </c>
      <c r="C80" s="8"/>
      <c r="D80" s="8"/>
    </row>
    <row r="81" spans="1:4" x14ac:dyDescent="0.25">
      <c r="A81" s="8" t="s">
        <v>70</v>
      </c>
      <c r="B81" s="8">
        <v>7.2</v>
      </c>
      <c r="C81" s="8"/>
      <c r="D81" s="8"/>
    </row>
    <row r="82" spans="1:4" x14ac:dyDescent="0.25">
      <c r="A82" s="8" t="s">
        <v>27</v>
      </c>
      <c r="B82" s="8">
        <v>12.3</v>
      </c>
      <c r="C82" s="8"/>
      <c r="D82" s="8"/>
    </row>
    <row r="83" spans="1:4" x14ac:dyDescent="0.25">
      <c r="A83" s="8" t="s">
        <v>63</v>
      </c>
      <c r="B83" s="8">
        <v>16.2</v>
      </c>
      <c r="C83" s="8"/>
      <c r="D83" s="8"/>
    </row>
    <row r="84" spans="1:4" x14ac:dyDescent="0.25">
      <c r="A84" s="8" t="s">
        <v>54</v>
      </c>
      <c r="B84" s="8">
        <v>340</v>
      </c>
      <c r="C84" s="8"/>
      <c r="D84" s="8"/>
    </row>
  </sheetData>
  <mergeCells count="2"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ALMACEN</vt:lpstr>
      <vt:lpstr>INVENTARIO OBRADOR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PC-USER1</dc:creator>
  <cp:lastModifiedBy>ROUSS</cp:lastModifiedBy>
  <cp:lastPrinted>2022-01-14T18:21:33Z</cp:lastPrinted>
  <dcterms:created xsi:type="dcterms:W3CDTF">2022-01-14T16:59:32Z</dcterms:created>
  <dcterms:modified xsi:type="dcterms:W3CDTF">2022-01-14T18:21:36Z</dcterms:modified>
</cp:coreProperties>
</file>