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3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3" l="1"/>
  <c r="S6" i="13"/>
  <c r="X5" i="13"/>
  <c r="H14" i="13"/>
  <c r="F6" i="13"/>
  <c r="K5" i="13"/>
  <c r="V12" i="13" l="1"/>
  <c r="T11" i="13"/>
  <c r="R10" i="13"/>
  <c r="Q9" i="13"/>
  <c r="U8" i="13"/>
  <c r="W7" i="13"/>
  <c r="H13" i="13"/>
  <c r="E12" i="13"/>
  <c r="J9" i="13"/>
  <c r="D7" i="13"/>
  <c r="W19" i="13" l="1"/>
  <c r="U19" i="13"/>
  <c r="T19" i="13"/>
  <c r="R19" i="13"/>
  <c r="Q19" i="13"/>
  <c r="L19" i="13"/>
  <c r="J19" i="13"/>
  <c r="I19" i="13"/>
  <c r="G19" i="13"/>
  <c r="F19" i="13"/>
  <c r="E19" i="13"/>
  <c r="D19" i="13"/>
  <c r="H19" i="13"/>
  <c r="V19" i="13"/>
  <c r="S19" i="13"/>
  <c r="X19" i="13"/>
  <c r="K19" i="13"/>
  <c r="V3" i="13"/>
  <c r="X2" i="13"/>
  <c r="S21" i="13" l="1"/>
  <c r="F21" i="13"/>
  <c r="N29" i="6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38" i="13"/>
  <c r="V48" i="13"/>
  <c r="S35" i="13"/>
  <c r="S48" i="13" s="1"/>
  <c r="X34" i="13"/>
  <c r="X5" i="14"/>
  <c r="X19" i="14" s="1"/>
  <c r="S6" i="14"/>
  <c r="W9" i="14"/>
  <c r="W19" i="14" s="1"/>
  <c r="V12" i="14"/>
  <c r="V11" i="14"/>
  <c r="T10" i="14"/>
  <c r="S19" i="14"/>
  <c r="J10" i="14"/>
  <c r="H42" i="13"/>
  <c r="K34" i="13"/>
  <c r="K48" i="13" s="1"/>
  <c r="X48" i="13"/>
  <c r="W48" i="13"/>
  <c r="U48" i="13"/>
  <c r="T48" i="13"/>
  <c r="R48" i="13"/>
  <c r="Q48" i="13"/>
  <c r="L48" i="13"/>
  <c r="I48" i="13"/>
  <c r="G48" i="13"/>
  <c r="F48" i="13"/>
  <c r="E48" i="13"/>
  <c r="H48" i="13"/>
  <c r="J48" i="13"/>
  <c r="D48" i="13"/>
  <c r="V32" i="13"/>
  <c r="X31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50" i="13"/>
  <c r="F50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<sst xmlns="http://schemas.openxmlformats.org/spreadsheetml/2006/main" count="1360" uniqueCount="290">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</sst>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127" t="s">
        <v>41</v>
      </c>
      <c r="M1" s="133"/>
      <c r="N1" s="81"/>
      <c r="O1" s="267" t="s">
        <v>19</v>
      </c>
      <c r="P1" s="268"/>
      <c r="Q1" s="268"/>
      <c r="R1" s="268"/>
      <c r="S1" s="268"/>
      <c r="T1" s="268"/>
      <c r="U1" s="268"/>
      <c r="V1" s="268"/>
      <c r="W1" s="268"/>
      <c r="X1" s="128" t="s">
        <v>41</v>
      </c>
    </row>
    <row r="2" spans="2:27" ht="16.5" thickBot="1" x14ac:dyDescent="0.3">
      <c r="I2" s="258" t="s">
        <v>129</v>
      </c>
      <c r="J2" s="259"/>
      <c r="K2" s="260"/>
      <c r="L2" s="68"/>
      <c r="M2" s="134"/>
      <c r="N2" s="74"/>
      <c r="O2" s="7"/>
      <c r="P2"/>
      <c r="V2" s="258" t="s">
        <v>107</v>
      </c>
      <c r="W2" s="259"/>
      <c r="X2" s="260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1">
        <f>K18+J18+I18+H18+G18+F18+E18+D18+L18</f>
        <v>14572.5</v>
      </c>
      <c r="G20" s="262"/>
      <c r="H20" s="263"/>
      <c r="I20" s="5"/>
      <c r="J20" s="5"/>
      <c r="K20" s="5"/>
      <c r="L20" s="71"/>
      <c r="M20" s="74"/>
      <c r="N20" s="74"/>
      <c r="O20" s="7"/>
      <c r="P20"/>
      <c r="Q20" s="5"/>
      <c r="R20" s="5"/>
      <c r="S20" s="264">
        <f>Q18+R18+S18+T18+U18+V18+W18+X18</f>
        <v>21274</v>
      </c>
      <c r="T20" s="265"/>
      <c r="U20" s="266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2" t="s">
        <v>121</v>
      </c>
      <c r="D2" s="283"/>
      <c r="E2" s="283"/>
      <c r="F2" s="283"/>
      <c r="G2" s="283"/>
      <c r="H2" s="283"/>
      <c r="I2" s="283"/>
      <c r="J2" s="283"/>
      <c r="K2" s="283"/>
      <c r="L2" s="123"/>
      <c r="M2" s="124"/>
      <c r="N2" s="125"/>
      <c r="O2" s="125"/>
      <c r="P2" s="284" t="s">
        <v>122</v>
      </c>
      <c r="Q2" s="285"/>
      <c r="R2" s="285"/>
      <c r="S2" s="285"/>
      <c r="T2" s="285"/>
      <c r="U2" s="285"/>
      <c r="V2" s="285"/>
      <c r="W2" s="285"/>
      <c r="X2" s="285"/>
      <c r="Y2" s="285"/>
      <c r="Z2" s="286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1">
        <f>K17+J17+I17+H17+G17+F17+E17+D17+L17</f>
        <v>50513</v>
      </c>
      <c r="G19" s="262"/>
      <c r="H19" s="263"/>
      <c r="I19" s="5"/>
      <c r="J19" s="5"/>
      <c r="K19" s="5"/>
      <c r="L19" s="5"/>
      <c r="M19" s="74"/>
      <c r="N19" s="74"/>
      <c r="O19" s="74"/>
      <c r="R19" s="5"/>
      <c r="S19" s="5"/>
      <c r="T19" s="264">
        <f>R17+S17+T17+U17+W17+X17+Y17+Z17</f>
        <v>78100</v>
      </c>
      <c r="U19" s="265"/>
      <c r="V19" s="266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54" t="s">
        <v>17</v>
      </c>
      <c r="C2" s="255"/>
      <c r="D2" s="255"/>
      <c r="E2" s="255"/>
      <c r="F2" s="255"/>
      <c r="G2" s="255"/>
      <c r="H2" s="255"/>
      <c r="I2" s="255"/>
      <c r="J2" s="255"/>
      <c r="K2" s="101"/>
      <c r="L2" s="39"/>
      <c r="M2" s="267" t="s">
        <v>19</v>
      </c>
      <c r="N2" s="268"/>
      <c r="O2" s="268"/>
      <c r="P2" s="268"/>
      <c r="Q2" s="268"/>
      <c r="R2" s="268"/>
      <c r="S2" s="268"/>
      <c r="T2" s="268"/>
      <c r="U2" s="268"/>
      <c r="V2" s="268"/>
      <c r="W2" s="276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1">
        <f>J28+I28+H28+G28+F28+E28+D28+C28+K28</f>
        <v>27026.5</v>
      </c>
      <c r="F30" s="262"/>
      <c r="G30" s="263"/>
      <c r="H30" s="5"/>
      <c r="I30" s="5"/>
      <c r="J30" s="5"/>
      <c r="K30" s="5"/>
      <c r="L30" s="3"/>
      <c r="O30" s="5"/>
      <c r="P30" s="5"/>
      <c r="Q30" s="264">
        <f>O28+P28+Q28+R28+T28+U28+V28+W28</f>
        <v>39532.5</v>
      </c>
      <c r="R30" s="265"/>
      <c r="S30" s="266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Y51"/>
  <sheetViews>
    <sheetView tabSelected="1" topLeftCell="L1" workbookViewId="0">
      <selection activeCell="N1" sqref="N1:Y23"/>
    </sheetView>
  </sheetViews>
  <sheetFormatPr baseColWidth="10" defaultRowHeight="15" x14ac:dyDescent="0.25"/>
  <cols>
    <col min="3" max="3" width="28.140625" customWidth="1"/>
    <col min="6" max="6" width="13.140625" customWidth="1"/>
    <col min="10" max="10" width="14" customWidth="1"/>
    <col min="12" max="12" width="12.85546875" customWidth="1"/>
    <col min="16" max="16" width="31.5703125" customWidth="1"/>
    <col min="19" max="19" width="12.5703125" customWidth="1"/>
    <col min="23" max="23" width="12.5703125" customWidth="1"/>
  </cols>
  <sheetData>
    <row r="1" spans="2:25" ht="15.75" thickBot="1" x14ac:dyDescent="0.3"/>
    <row r="2" spans="2:25" ht="22.5" thickTop="1" thickBot="1" x14ac:dyDescent="0.4">
      <c r="B2" s="7"/>
      <c r="C2" s="254" t="s">
        <v>36</v>
      </c>
      <c r="D2" s="255"/>
      <c r="E2" s="255"/>
      <c r="F2" s="255"/>
      <c r="G2" s="255"/>
      <c r="H2" s="255"/>
      <c r="I2" s="255"/>
      <c r="J2" s="255"/>
      <c r="K2" s="255"/>
      <c r="L2" s="128" t="s">
        <v>42</v>
      </c>
      <c r="M2" s="133"/>
      <c r="N2" s="81"/>
      <c r="O2" s="256" t="s">
        <v>19</v>
      </c>
      <c r="P2" s="257"/>
      <c r="Q2" s="257"/>
      <c r="R2" s="257"/>
      <c r="S2" s="257"/>
      <c r="T2" s="257"/>
      <c r="U2" s="257"/>
      <c r="V2" s="257"/>
      <c r="W2" s="257"/>
      <c r="X2" s="190" t="str">
        <f>L2</f>
        <v># 02</v>
      </c>
    </row>
    <row r="3" spans="2:25" ht="16.5" thickBot="1" x14ac:dyDescent="0.3">
      <c r="B3" s="7"/>
      <c r="C3" s="1"/>
      <c r="I3" s="258" t="s">
        <v>275</v>
      </c>
      <c r="J3" s="259"/>
      <c r="K3" s="260"/>
      <c r="L3" s="68"/>
      <c r="M3" s="134"/>
      <c r="N3" s="74"/>
      <c r="O3" s="7"/>
      <c r="V3" s="258" t="str">
        <f>I3</f>
        <v>del   04- al  10   NOVIEMBRE  2023</v>
      </c>
      <c r="W3" s="259"/>
      <c r="X3" s="26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55.5" customHeight="1" x14ac:dyDescent="0.25">
      <c r="B5" s="93" t="s">
        <v>276</v>
      </c>
      <c r="C5" s="234" t="s">
        <v>286</v>
      </c>
      <c r="D5" s="72" t="s">
        <v>26</v>
      </c>
      <c r="E5" s="72"/>
      <c r="F5" s="72"/>
      <c r="G5" s="72"/>
      <c r="H5" s="72"/>
      <c r="I5" s="72"/>
      <c r="J5" s="72"/>
      <c r="K5" s="72">
        <f>646+1044+2378+1876</f>
        <v>5944</v>
      </c>
      <c r="L5" s="71"/>
      <c r="M5" s="131"/>
      <c r="N5" s="74"/>
      <c r="O5" s="93" t="s">
        <v>276</v>
      </c>
      <c r="P5" s="234" t="s">
        <v>288</v>
      </c>
      <c r="Q5" s="72"/>
      <c r="R5" s="72"/>
      <c r="S5" s="72"/>
      <c r="T5" s="72"/>
      <c r="U5" s="72"/>
      <c r="V5" s="72"/>
      <c r="W5" s="72"/>
      <c r="X5" s="72">
        <f>240+2971+420+200+2107+808</f>
        <v>6746</v>
      </c>
    </row>
    <row r="6" spans="2:25" ht="67.5" customHeight="1" x14ac:dyDescent="0.25">
      <c r="B6" s="93" t="s">
        <v>276</v>
      </c>
      <c r="C6" s="44" t="s">
        <v>287</v>
      </c>
      <c r="D6" s="67"/>
      <c r="E6" s="67"/>
      <c r="F6" s="67">
        <f>1194+462+194+25+50</f>
        <v>1925</v>
      </c>
      <c r="G6" s="67"/>
      <c r="H6" s="67"/>
      <c r="I6" s="67"/>
      <c r="J6" s="67"/>
      <c r="K6" s="67"/>
      <c r="L6" s="67"/>
      <c r="M6" s="131"/>
      <c r="N6" s="74"/>
      <c r="O6" s="93" t="s">
        <v>276</v>
      </c>
      <c r="P6" s="44" t="s">
        <v>289</v>
      </c>
      <c r="Q6" s="67"/>
      <c r="R6" s="67"/>
      <c r="S6" s="67">
        <f>120+2030+132+800+200+50+50</f>
        <v>3382</v>
      </c>
      <c r="T6" s="67"/>
      <c r="U6" s="67"/>
      <c r="V6" s="67"/>
      <c r="W6" s="67"/>
      <c r="X6" s="67"/>
    </row>
    <row r="7" spans="2:25" ht="54" customHeight="1" x14ac:dyDescent="0.25">
      <c r="B7" s="93" t="s">
        <v>276</v>
      </c>
      <c r="C7" s="44" t="s">
        <v>279</v>
      </c>
      <c r="D7" s="67">
        <f>67+180+50+175+240</f>
        <v>712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276</v>
      </c>
      <c r="P7" s="44" t="s">
        <v>282</v>
      </c>
      <c r="Q7" s="67"/>
      <c r="R7" s="67"/>
      <c r="S7" s="67"/>
      <c r="T7" s="67"/>
      <c r="U7" s="67"/>
      <c r="V7" s="67"/>
      <c r="W7" s="67">
        <f>514+510+1374+52.5+35+76.5</f>
        <v>2562</v>
      </c>
      <c r="X7" s="67"/>
    </row>
    <row r="8" spans="2:25" ht="43.5" customHeight="1" x14ac:dyDescent="0.25">
      <c r="B8" s="93" t="s">
        <v>276</v>
      </c>
      <c r="C8" s="96" t="s">
        <v>4</v>
      </c>
      <c r="D8" s="67"/>
      <c r="E8" s="67"/>
      <c r="F8" s="67"/>
      <c r="G8" s="67"/>
      <c r="H8" s="67"/>
      <c r="I8" s="67">
        <v>86</v>
      </c>
      <c r="J8" s="67"/>
      <c r="K8" s="67"/>
      <c r="L8" s="67"/>
      <c r="M8" s="131"/>
      <c r="N8" s="74"/>
      <c r="O8" s="93" t="s">
        <v>276</v>
      </c>
      <c r="P8" s="239" t="s">
        <v>4</v>
      </c>
      <c r="Q8" s="67"/>
      <c r="R8" s="67"/>
      <c r="S8" s="67"/>
      <c r="T8" s="67"/>
      <c r="U8" s="67">
        <f>462+916</f>
        <v>1378</v>
      </c>
      <c r="V8" s="67"/>
      <c r="W8" s="67"/>
      <c r="X8" s="67"/>
    </row>
    <row r="9" spans="2:25" ht="34.5" customHeight="1" x14ac:dyDescent="0.25">
      <c r="B9" s="93" t="s">
        <v>276</v>
      </c>
      <c r="C9" s="44" t="s">
        <v>277</v>
      </c>
      <c r="D9" s="67"/>
      <c r="E9" s="67"/>
      <c r="F9" s="67"/>
      <c r="G9" s="67"/>
      <c r="H9" s="67"/>
      <c r="I9" s="67"/>
      <c r="J9" s="67">
        <f>322+69+126</f>
        <v>517</v>
      </c>
      <c r="K9" s="67"/>
      <c r="L9" s="67"/>
      <c r="M9" s="131"/>
      <c r="N9" s="74"/>
      <c r="O9" s="93" t="s">
        <v>276</v>
      </c>
      <c r="P9" s="95" t="s">
        <v>283</v>
      </c>
      <c r="Q9" s="67">
        <f>71+220+350+175</f>
        <v>816</v>
      </c>
      <c r="R9" s="67"/>
      <c r="S9" s="67"/>
      <c r="T9" s="67"/>
      <c r="U9" s="67"/>
      <c r="V9" s="67"/>
      <c r="W9" s="67"/>
      <c r="X9" s="67"/>
      <c r="Y9" s="242"/>
    </row>
    <row r="10" spans="2:25" ht="51" customHeight="1" x14ac:dyDescent="0.25">
      <c r="B10" s="93" t="s">
        <v>276</v>
      </c>
      <c r="C10" s="253" t="s">
        <v>278</v>
      </c>
      <c r="D10" s="67"/>
      <c r="E10" s="67"/>
      <c r="F10" s="67"/>
      <c r="G10" s="67"/>
      <c r="H10" s="67"/>
      <c r="I10" s="67"/>
      <c r="J10" s="67">
        <v>1455</v>
      </c>
      <c r="K10" s="67"/>
      <c r="L10" s="67"/>
      <c r="M10" s="131"/>
      <c r="N10" s="74"/>
      <c r="O10" s="93" t="s">
        <v>276</v>
      </c>
      <c r="P10" s="195" t="s">
        <v>284</v>
      </c>
      <c r="Q10" s="72"/>
      <c r="R10" s="72">
        <f>740+546</f>
        <v>1286</v>
      </c>
      <c r="S10" s="72"/>
      <c r="T10" s="72"/>
      <c r="U10" s="72"/>
      <c r="V10" s="72"/>
      <c r="W10" s="72"/>
      <c r="X10" s="67"/>
    </row>
    <row r="11" spans="2:25" ht="33" customHeight="1" x14ac:dyDescent="0.25">
      <c r="B11" s="93" t="s">
        <v>276</v>
      </c>
      <c r="C11" s="44" t="s">
        <v>280</v>
      </c>
      <c r="D11" s="67"/>
      <c r="E11" s="67"/>
      <c r="F11" s="67"/>
      <c r="G11" s="67">
        <v>15</v>
      </c>
      <c r="H11" s="67"/>
      <c r="I11" s="67"/>
      <c r="J11" s="94"/>
      <c r="K11" s="67"/>
      <c r="L11" s="67"/>
      <c r="M11" s="131"/>
      <c r="N11" s="74"/>
      <c r="O11" s="93" t="s">
        <v>276</v>
      </c>
      <c r="P11" s="194" t="s">
        <v>285</v>
      </c>
      <c r="Q11" s="72"/>
      <c r="R11" s="72"/>
      <c r="S11" s="72"/>
      <c r="T11" s="72">
        <f>25+50</f>
        <v>75</v>
      </c>
      <c r="U11" s="72"/>
      <c r="V11" s="72"/>
      <c r="W11" s="72"/>
      <c r="X11" s="67"/>
      <c r="Y11" s="129"/>
    </row>
    <row r="12" spans="2:25" ht="37.5" customHeight="1" x14ac:dyDescent="0.25">
      <c r="B12" s="93" t="s">
        <v>276</v>
      </c>
      <c r="C12" s="95" t="s">
        <v>281</v>
      </c>
      <c r="D12" s="67"/>
      <c r="E12" s="67">
        <f>242+50</f>
        <v>292</v>
      </c>
      <c r="F12" s="67"/>
      <c r="G12" s="67"/>
      <c r="H12" s="67"/>
      <c r="I12" s="67"/>
      <c r="J12" s="67"/>
      <c r="K12" s="67"/>
      <c r="L12" s="67"/>
      <c r="M12" s="131"/>
      <c r="N12" s="74"/>
      <c r="O12" s="93" t="s">
        <v>276</v>
      </c>
      <c r="P12" s="194" t="s">
        <v>140</v>
      </c>
      <c r="Q12" s="72"/>
      <c r="R12" s="72"/>
      <c r="S12" s="72"/>
      <c r="T12" s="72"/>
      <c r="U12" s="72"/>
      <c r="V12" s="72">
        <f>750+750+760+1727+276</f>
        <v>4263</v>
      </c>
      <c r="W12" s="72"/>
      <c r="X12" s="67"/>
    </row>
    <row r="13" spans="2:25" ht="44.25" customHeight="1" x14ac:dyDescent="0.25">
      <c r="B13" s="93" t="s">
        <v>276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276</v>
      </c>
      <c r="P13" s="192" t="s">
        <v>217</v>
      </c>
      <c r="Q13" s="72"/>
      <c r="R13" s="72"/>
      <c r="S13" s="72"/>
      <c r="T13" s="72"/>
      <c r="U13" s="72"/>
      <c r="V13" s="72">
        <f>238+170+170+204+204+204</f>
        <v>1190</v>
      </c>
      <c r="W13" s="72"/>
      <c r="X13" s="67"/>
    </row>
    <row r="14" spans="2:25" ht="24" customHeight="1" thickBot="1" x14ac:dyDescent="0.3">
      <c r="B14" s="93" t="s">
        <v>276</v>
      </c>
      <c r="C14" s="42" t="s">
        <v>96</v>
      </c>
      <c r="D14" s="67"/>
      <c r="E14" s="67"/>
      <c r="F14" s="67"/>
      <c r="G14" s="67"/>
      <c r="H14" s="67">
        <f>102+102+85+170+85+187</f>
        <v>731</v>
      </c>
      <c r="I14" s="67"/>
      <c r="J14" s="67"/>
      <c r="K14" s="67"/>
      <c r="L14" s="11"/>
      <c r="M14" s="131"/>
      <c r="N14" s="74"/>
      <c r="O14" s="93" t="s">
        <v>276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712</v>
      </c>
      <c r="E19" s="30">
        <f t="shared" ref="E19:L19" si="0">SUM(E5:E18)</f>
        <v>292</v>
      </c>
      <c r="F19" s="30">
        <f t="shared" si="0"/>
        <v>1925</v>
      </c>
      <c r="G19" s="30">
        <f t="shared" si="0"/>
        <v>15</v>
      </c>
      <c r="H19" s="30">
        <f t="shared" si="0"/>
        <v>1811</v>
      </c>
      <c r="I19" s="30">
        <f t="shared" si="0"/>
        <v>86</v>
      </c>
      <c r="J19" s="30">
        <f t="shared" si="0"/>
        <v>1972</v>
      </c>
      <c r="K19" s="30">
        <f t="shared" si="0"/>
        <v>5944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816</v>
      </c>
      <c r="R19" s="21">
        <f t="shared" si="1"/>
        <v>1286</v>
      </c>
      <c r="S19" s="21">
        <f t="shared" si="1"/>
        <v>3382</v>
      </c>
      <c r="T19" s="21">
        <f t="shared" si="1"/>
        <v>75</v>
      </c>
      <c r="U19" s="21">
        <f t="shared" si="1"/>
        <v>1378</v>
      </c>
      <c r="V19" s="21">
        <f t="shared" si="1"/>
        <v>5453</v>
      </c>
      <c r="W19" s="21">
        <f t="shared" si="1"/>
        <v>2562</v>
      </c>
      <c r="X19" s="21">
        <f t="shared" si="1"/>
        <v>6746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1">
        <f>K19+J19+I19+H19+G19+F19+E19+D19+L19</f>
        <v>12757</v>
      </c>
      <c r="G21" s="262"/>
      <c r="H21" s="263"/>
      <c r="I21" s="5"/>
      <c r="J21" s="5"/>
      <c r="K21" s="5"/>
      <c r="L21" s="71"/>
      <c r="M21" s="74"/>
      <c r="N21" s="74"/>
      <c r="O21" s="7"/>
      <c r="Q21" s="5"/>
      <c r="R21" s="5"/>
      <c r="S21" s="264">
        <f>Q19+R19+S19+T19+U19+V19+W19+X19</f>
        <v>21698</v>
      </c>
      <c r="T21" s="265"/>
      <c r="U21" s="266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0" spans="2:24" ht="15.75" thickBot="1" x14ac:dyDescent="0.3"/>
    <row r="31" spans="2:24" ht="22.5" thickTop="1" thickBot="1" x14ac:dyDescent="0.4">
      <c r="B31" s="7"/>
      <c r="C31" s="254" t="s">
        <v>36</v>
      </c>
      <c r="D31" s="255"/>
      <c r="E31" s="255"/>
      <c r="F31" s="255"/>
      <c r="G31" s="255"/>
      <c r="H31" s="255"/>
      <c r="I31" s="255"/>
      <c r="J31" s="255"/>
      <c r="K31" s="255"/>
      <c r="L31" s="128" t="s">
        <v>41</v>
      </c>
      <c r="M31" s="133"/>
      <c r="N31" s="81"/>
      <c r="O31" s="256" t="s">
        <v>19</v>
      </c>
      <c r="P31" s="257"/>
      <c r="Q31" s="257"/>
      <c r="R31" s="257"/>
      <c r="S31" s="257"/>
      <c r="T31" s="257"/>
      <c r="U31" s="257"/>
      <c r="V31" s="257"/>
      <c r="W31" s="257"/>
      <c r="X31" s="190" t="str">
        <f>L31</f>
        <v># 01</v>
      </c>
    </row>
    <row r="32" spans="2:24" ht="16.5" thickBot="1" x14ac:dyDescent="0.3">
      <c r="B32" s="7"/>
      <c r="C32" s="1"/>
      <c r="I32" s="258" t="s">
        <v>248</v>
      </c>
      <c r="J32" s="259"/>
      <c r="K32" s="260"/>
      <c r="L32" s="68"/>
      <c r="M32" s="134"/>
      <c r="N32" s="74"/>
      <c r="O32" s="7"/>
      <c r="V32" s="258" t="str">
        <f>I32</f>
        <v>del   01- al  3   NOVIEMBRE  2023</v>
      </c>
      <c r="W32" s="259"/>
      <c r="X32" s="260"/>
    </row>
    <row r="33" spans="2:25" ht="64.5" thickTop="1" thickBot="1" x14ac:dyDescent="0.3">
      <c r="B33" s="6" t="s">
        <v>0</v>
      </c>
      <c r="C33" s="24" t="s">
        <v>1</v>
      </c>
      <c r="D33" s="25" t="s">
        <v>2</v>
      </c>
      <c r="E33" s="26" t="s">
        <v>7</v>
      </c>
      <c r="F33" s="56" t="s">
        <v>38</v>
      </c>
      <c r="G33" s="25" t="s">
        <v>3</v>
      </c>
      <c r="H33" s="27" t="s">
        <v>22</v>
      </c>
      <c r="I33" s="184" t="s">
        <v>4</v>
      </c>
      <c r="J33" s="61" t="s">
        <v>8</v>
      </c>
      <c r="K33" s="183" t="s">
        <v>5</v>
      </c>
      <c r="L33" s="99" t="s">
        <v>46</v>
      </c>
      <c r="M33" s="135"/>
      <c r="N33" s="82"/>
      <c r="O33" s="36" t="s">
        <v>0</v>
      </c>
      <c r="P33" s="143" t="s">
        <v>1</v>
      </c>
      <c r="Q33" s="137" t="s">
        <v>2</v>
      </c>
      <c r="R33" s="138" t="s">
        <v>16</v>
      </c>
      <c r="S33" s="138" t="s">
        <v>38</v>
      </c>
      <c r="T33" s="137" t="s">
        <v>3</v>
      </c>
      <c r="U33" s="137" t="s">
        <v>4</v>
      </c>
      <c r="V33" s="141" t="s">
        <v>25</v>
      </c>
      <c r="W33" s="136" t="s">
        <v>8</v>
      </c>
      <c r="X33" s="142" t="s">
        <v>5</v>
      </c>
    </row>
    <row r="34" spans="2:25" ht="45.75" customHeight="1" x14ac:dyDescent="0.25">
      <c r="B34" s="93" t="s">
        <v>249</v>
      </c>
      <c r="C34" s="234" t="s">
        <v>250</v>
      </c>
      <c r="D34" s="72"/>
      <c r="E34" s="72"/>
      <c r="F34" s="72"/>
      <c r="G34" s="72"/>
      <c r="H34" s="72"/>
      <c r="I34" s="72"/>
      <c r="J34" s="72"/>
      <c r="K34" s="72">
        <f>1125+995</f>
        <v>2120</v>
      </c>
      <c r="L34" s="71"/>
      <c r="M34" s="131"/>
      <c r="N34" s="74"/>
      <c r="O34" s="93" t="s">
        <v>249</v>
      </c>
      <c r="P34" s="234" t="s">
        <v>257</v>
      </c>
      <c r="Q34" s="72"/>
      <c r="R34" s="72"/>
      <c r="S34" s="72"/>
      <c r="T34" s="72"/>
      <c r="U34" s="72"/>
      <c r="V34" s="72"/>
      <c r="W34" s="72"/>
      <c r="X34" s="72">
        <f>2416+1682</f>
        <v>4098</v>
      </c>
    </row>
    <row r="35" spans="2:25" ht="67.5" customHeight="1" x14ac:dyDescent="0.25">
      <c r="B35" s="93" t="s">
        <v>249</v>
      </c>
      <c r="C35" s="44"/>
      <c r="D35" s="67"/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249</v>
      </c>
      <c r="P35" s="44" t="s">
        <v>258</v>
      </c>
      <c r="Q35" s="67"/>
      <c r="R35" s="67"/>
      <c r="S35" s="67">
        <f>72+192</f>
        <v>264</v>
      </c>
      <c r="T35" s="67"/>
      <c r="U35" s="67"/>
      <c r="V35" s="67"/>
      <c r="W35" s="67"/>
      <c r="X35" s="67"/>
    </row>
    <row r="36" spans="2:25" ht="34.5" customHeight="1" x14ac:dyDescent="0.25">
      <c r="B36" s="93" t="s">
        <v>249</v>
      </c>
      <c r="C36" s="44"/>
      <c r="D36" s="67"/>
      <c r="E36" s="67"/>
      <c r="F36" s="67"/>
      <c r="G36" s="67"/>
      <c r="H36" s="67"/>
      <c r="I36" s="67"/>
      <c r="J36" s="67"/>
      <c r="K36" s="67"/>
      <c r="L36" s="67"/>
      <c r="M36" s="131"/>
      <c r="N36" s="74"/>
      <c r="O36" s="93" t="s">
        <v>249</v>
      </c>
      <c r="P36" s="44" t="s">
        <v>260</v>
      </c>
      <c r="Q36" s="67"/>
      <c r="R36" s="67"/>
      <c r="S36" s="67"/>
      <c r="T36" s="67"/>
      <c r="U36" s="67"/>
      <c r="V36" s="67"/>
      <c r="W36" s="67">
        <v>150</v>
      </c>
      <c r="X36" s="67"/>
    </row>
    <row r="37" spans="2:25" ht="43.5" customHeight="1" x14ac:dyDescent="0.25">
      <c r="B37" s="93" t="s">
        <v>249</v>
      </c>
      <c r="C37" s="96"/>
      <c r="D37" s="67"/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249</v>
      </c>
      <c r="P37" s="239" t="s">
        <v>261</v>
      </c>
      <c r="Q37" s="67"/>
      <c r="R37" s="67">
        <v>130</v>
      </c>
      <c r="S37" s="67"/>
      <c r="T37" s="67"/>
      <c r="U37" s="67"/>
      <c r="V37" s="67"/>
      <c r="W37" s="67"/>
      <c r="X37" s="67"/>
    </row>
    <row r="38" spans="2:25" ht="34.5" customHeight="1" x14ac:dyDescent="0.25">
      <c r="B38" s="93" t="s">
        <v>249</v>
      </c>
      <c r="C38" s="44"/>
      <c r="D38" s="67"/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249</v>
      </c>
      <c r="P38" s="95" t="s">
        <v>140</v>
      </c>
      <c r="Q38" s="67"/>
      <c r="R38" s="67"/>
      <c r="S38" s="67"/>
      <c r="T38" s="67"/>
      <c r="U38" s="67"/>
      <c r="V38" s="67">
        <f>750+760+1711.5</f>
        <v>3221.5</v>
      </c>
      <c r="W38" s="67"/>
      <c r="X38" s="67"/>
      <c r="Y38" s="242"/>
    </row>
    <row r="39" spans="2:25" ht="38.25" customHeight="1" x14ac:dyDescent="0.25">
      <c r="B39" s="93" t="s">
        <v>249</v>
      </c>
      <c r="C39" s="44"/>
      <c r="D39" s="67"/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249</v>
      </c>
      <c r="P39" s="195" t="s">
        <v>217</v>
      </c>
      <c r="Q39" s="72"/>
      <c r="R39" s="72"/>
      <c r="S39" s="72"/>
      <c r="T39" s="72"/>
      <c r="U39" s="72"/>
      <c r="V39" s="72">
        <v>204</v>
      </c>
      <c r="W39" s="72"/>
      <c r="X39" s="67"/>
    </row>
    <row r="40" spans="2:25" ht="33" customHeight="1" x14ac:dyDescent="0.25">
      <c r="B40" s="93" t="s">
        <v>249</v>
      </c>
      <c r="C40" s="44"/>
      <c r="D40" s="67"/>
      <c r="E40" s="67"/>
      <c r="F40" s="67"/>
      <c r="G40" s="67"/>
      <c r="H40" s="67"/>
      <c r="I40" s="67"/>
      <c r="J40" s="94"/>
      <c r="K40" s="67"/>
      <c r="L40" s="67"/>
      <c r="M40" s="131"/>
      <c r="N40" s="74"/>
      <c r="O40" s="93" t="s">
        <v>249</v>
      </c>
      <c r="P40" s="194"/>
      <c r="Q40" s="72"/>
      <c r="R40" s="72"/>
      <c r="S40" s="72"/>
      <c r="T40" s="72"/>
      <c r="U40" s="72"/>
      <c r="V40" s="72"/>
      <c r="W40" s="72"/>
      <c r="X40" s="67"/>
      <c r="Y40" s="129"/>
    </row>
    <row r="41" spans="2:25" ht="37.5" customHeight="1" x14ac:dyDescent="0.25">
      <c r="B41" s="93" t="s">
        <v>249</v>
      </c>
      <c r="C41" s="42" t="s">
        <v>217</v>
      </c>
      <c r="D41" s="67"/>
      <c r="E41" s="67"/>
      <c r="F41" s="67"/>
      <c r="G41" s="67"/>
      <c r="H41" s="67">
        <v>85</v>
      </c>
      <c r="I41" s="67"/>
      <c r="J41" s="67"/>
      <c r="K41" s="67"/>
      <c r="L41" s="67"/>
      <c r="M41" s="131"/>
      <c r="N41" s="74"/>
      <c r="O41" s="93" t="s">
        <v>249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44.25" customHeight="1" x14ac:dyDescent="0.25">
      <c r="B42" s="93" t="s">
        <v>249</v>
      </c>
      <c r="C42" s="95" t="s">
        <v>239</v>
      </c>
      <c r="D42" s="67"/>
      <c r="E42" s="67"/>
      <c r="F42" s="67"/>
      <c r="G42" s="67"/>
      <c r="H42" s="67">
        <f>330+420</f>
        <v>750</v>
      </c>
      <c r="I42" s="67"/>
      <c r="J42" s="67"/>
      <c r="K42" s="67"/>
      <c r="L42" s="67"/>
      <c r="M42" s="131"/>
      <c r="N42" s="74"/>
      <c r="O42" s="93" t="s">
        <v>249</v>
      </c>
      <c r="P42" s="192"/>
      <c r="Q42" s="72"/>
      <c r="R42" s="72"/>
      <c r="S42" s="72"/>
      <c r="T42" s="72"/>
      <c r="U42" s="72"/>
      <c r="V42" s="72"/>
      <c r="W42" s="72"/>
      <c r="X42" s="67"/>
    </row>
    <row r="43" spans="2:25" ht="24" customHeight="1" thickBot="1" x14ac:dyDescent="0.3">
      <c r="B43" s="93" t="s">
        <v>249</v>
      </c>
      <c r="C43" s="42" t="s">
        <v>207</v>
      </c>
      <c r="D43" s="67"/>
      <c r="E43" s="67"/>
      <c r="F43" s="67"/>
      <c r="G43" s="67"/>
      <c r="H43" s="67"/>
      <c r="I43" s="67"/>
      <c r="J43" s="67"/>
      <c r="K43" s="67"/>
      <c r="L43" s="11">
        <v>500</v>
      </c>
      <c r="M43" s="131"/>
      <c r="N43" s="74"/>
      <c r="O43" s="93" t="s">
        <v>249</v>
      </c>
      <c r="P43" s="193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95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88"/>
      <c r="Q44" s="72"/>
      <c r="R44" s="72"/>
      <c r="S44" s="72"/>
      <c r="T44" s="72"/>
      <c r="U44" s="72"/>
      <c r="V44" s="72"/>
      <c r="W44" s="72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5" ht="15.75" hidden="1" thickBot="1" x14ac:dyDescent="0.3">
      <c r="B47" s="9"/>
      <c r="C47" s="34"/>
      <c r="D47" s="73"/>
      <c r="E47" s="73"/>
      <c r="F47" s="73"/>
      <c r="G47" s="73"/>
      <c r="H47" s="73"/>
      <c r="I47" s="73"/>
      <c r="J47" s="73"/>
      <c r="K47" s="73"/>
      <c r="L47" s="20"/>
      <c r="M47" s="131"/>
      <c r="N47" s="74"/>
      <c r="O47" s="46"/>
      <c r="P47" s="51"/>
      <c r="Q47" s="73">
        <v>0</v>
      </c>
      <c r="R47" s="73"/>
      <c r="S47" s="73"/>
      <c r="T47" s="73"/>
      <c r="U47" s="73"/>
      <c r="V47" s="73"/>
      <c r="W47" s="73"/>
      <c r="X47" s="73"/>
    </row>
    <row r="48" spans="2:25" ht="24" thickBot="1" x14ac:dyDescent="0.3">
      <c r="B48" s="7"/>
      <c r="C48" s="35" t="s">
        <v>18</v>
      </c>
      <c r="D48" s="30">
        <f>SUM(D34:D47)</f>
        <v>0</v>
      </c>
      <c r="E48" s="30">
        <f t="shared" ref="E48:L48" si="2">SUM(E34:E47)</f>
        <v>0</v>
      </c>
      <c r="F48" s="30">
        <f t="shared" si="2"/>
        <v>0</v>
      </c>
      <c r="G48" s="30">
        <f t="shared" si="2"/>
        <v>0</v>
      </c>
      <c r="H48" s="30">
        <f t="shared" si="2"/>
        <v>835</v>
      </c>
      <c r="I48" s="30">
        <f t="shared" si="2"/>
        <v>0</v>
      </c>
      <c r="J48" s="30">
        <f t="shared" si="2"/>
        <v>0</v>
      </c>
      <c r="K48" s="30">
        <f t="shared" si="2"/>
        <v>2120</v>
      </c>
      <c r="L48" s="30">
        <f t="shared" si="2"/>
        <v>500</v>
      </c>
      <c r="M48" s="132"/>
      <c r="N48" s="74"/>
      <c r="O48" s="7"/>
      <c r="P48" s="33" t="s">
        <v>18</v>
      </c>
      <c r="Q48" s="21">
        <f t="shared" ref="Q48:X48" si="3">SUM(Q34:Q47)</f>
        <v>0</v>
      </c>
      <c r="R48" s="21">
        <f t="shared" si="3"/>
        <v>130</v>
      </c>
      <c r="S48" s="21">
        <f t="shared" si="3"/>
        <v>264</v>
      </c>
      <c r="T48" s="21">
        <f t="shared" si="3"/>
        <v>0</v>
      </c>
      <c r="U48" s="21">
        <f t="shared" si="3"/>
        <v>0</v>
      </c>
      <c r="V48" s="21">
        <f t="shared" si="3"/>
        <v>3425.5</v>
      </c>
      <c r="W48" s="21">
        <f t="shared" si="3"/>
        <v>150</v>
      </c>
      <c r="X48" s="21">
        <f t="shared" si="3"/>
        <v>4098</v>
      </c>
    </row>
    <row r="49" spans="2:24" ht="15.75" thickBot="1" x14ac:dyDescent="0.3">
      <c r="B49" s="7"/>
      <c r="C49" s="1"/>
      <c r="D49" s="5"/>
      <c r="E49" s="5"/>
      <c r="F49" s="5"/>
      <c r="G49" s="5"/>
      <c r="H49" s="5"/>
      <c r="I49" s="5"/>
      <c r="J49" s="5"/>
      <c r="K49" s="5"/>
      <c r="L49" s="78"/>
      <c r="M49" s="76"/>
      <c r="N49" s="74"/>
      <c r="O49" s="7"/>
      <c r="Q49" s="5"/>
      <c r="R49" s="5"/>
      <c r="S49" s="5"/>
      <c r="T49" s="5"/>
      <c r="U49" s="5"/>
      <c r="V49" s="5"/>
      <c r="W49" s="5"/>
      <c r="X49" s="5"/>
    </row>
    <row r="50" spans="2:24" ht="21.75" thickBot="1" x14ac:dyDescent="0.4">
      <c r="B50" s="7"/>
      <c r="C50" s="1"/>
      <c r="D50" s="5"/>
      <c r="E50" s="5"/>
      <c r="F50" s="261">
        <f>K48+J48+I48+H48+G48+F48+E48+D48+L48</f>
        <v>3455</v>
      </c>
      <c r="G50" s="262"/>
      <c r="H50" s="263"/>
      <c r="I50" s="5"/>
      <c r="J50" s="5"/>
      <c r="K50" s="5"/>
      <c r="L50" s="71"/>
      <c r="M50" s="74"/>
      <c r="N50" s="74"/>
      <c r="O50" s="7"/>
      <c r="Q50" s="5"/>
      <c r="R50" s="5"/>
      <c r="S50" s="264">
        <f>Q48+R48+S48+T48+U48+V48+W48+X48</f>
        <v>8067.5</v>
      </c>
      <c r="T50" s="265"/>
      <c r="U50" s="266"/>
      <c r="V50" s="5"/>
      <c r="W50" s="5"/>
      <c r="X50" s="5"/>
    </row>
    <row r="51" spans="2:24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</sheetData>
  <mergeCells count="12">
    <mergeCell ref="C31:K31"/>
    <mergeCell ref="O31:W31"/>
    <mergeCell ref="I32:K32"/>
    <mergeCell ref="V32:X32"/>
    <mergeCell ref="F50:H50"/>
    <mergeCell ref="S50:U50"/>
    <mergeCell ref="C2:K2"/>
    <mergeCell ref="O2:W2"/>
    <mergeCell ref="I3:K3"/>
    <mergeCell ref="V3:X3"/>
    <mergeCell ref="F21:H21"/>
    <mergeCell ref="S21:U2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54" t="s">
        <v>36</v>
      </c>
      <c r="D2" s="255"/>
      <c r="E2" s="255"/>
      <c r="F2" s="255"/>
      <c r="G2" s="255"/>
      <c r="H2" s="255"/>
      <c r="I2" s="255"/>
      <c r="J2" s="255"/>
      <c r="K2" s="255"/>
      <c r="L2" s="128" t="s">
        <v>208</v>
      </c>
      <c r="M2" s="133"/>
      <c r="N2" s="81"/>
      <c r="O2" s="256" t="s">
        <v>19</v>
      </c>
      <c r="P2" s="257"/>
      <c r="Q2" s="257"/>
      <c r="R2" s="257"/>
      <c r="S2" s="257"/>
      <c r="T2" s="257"/>
      <c r="U2" s="257"/>
      <c r="V2" s="257"/>
      <c r="W2" s="257"/>
      <c r="X2" s="190" t="str">
        <f>L2</f>
        <v># 05</v>
      </c>
    </row>
    <row r="3" spans="2:25" ht="16.5" thickBot="1" x14ac:dyDescent="0.3">
      <c r="B3" s="7"/>
      <c r="C3" s="1"/>
      <c r="I3" s="258" t="s">
        <v>242</v>
      </c>
      <c r="J3" s="259"/>
      <c r="K3" s="260"/>
      <c r="L3" s="68"/>
      <c r="M3" s="134"/>
      <c r="N3" s="74"/>
      <c r="O3" s="7"/>
      <c r="V3" s="258" t="str">
        <f>I3</f>
        <v>del       28--- al  31    OCTUBRE-2023</v>
      </c>
      <c r="W3" s="259"/>
      <c r="X3" s="26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1">
        <f>K19+J19+I19+H19+G19+F19+E19+D19+L19</f>
        <v>7829.5</v>
      </c>
      <c r="G21" s="262"/>
      <c r="H21" s="263"/>
      <c r="I21" s="5"/>
      <c r="J21" s="5"/>
      <c r="K21" s="5"/>
      <c r="L21" s="71"/>
      <c r="M21" s="74"/>
      <c r="N21" s="74"/>
      <c r="O21" s="7"/>
      <c r="Q21" s="5"/>
      <c r="R21" s="5"/>
      <c r="S21" s="264">
        <f>Q19+R19+S19+T19+U19+V19+W19+X19</f>
        <v>9034</v>
      </c>
      <c r="T21" s="265"/>
      <c r="U21" s="266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54" t="s">
        <v>36</v>
      </c>
      <c r="D30" s="255"/>
      <c r="E30" s="255"/>
      <c r="F30" s="255"/>
      <c r="G30" s="255"/>
      <c r="H30" s="255"/>
      <c r="I30" s="255"/>
      <c r="J30" s="255"/>
      <c r="K30" s="255"/>
      <c r="L30" s="128" t="s">
        <v>88</v>
      </c>
      <c r="M30" s="133"/>
      <c r="N30" s="81"/>
      <c r="O30" s="256" t="s">
        <v>19</v>
      </c>
      <c r="P30" s="257"/>
      <c r="Q30" s="257"/>
      <c r="R30" s="257"/>
      <c r="S30" s="257"/>
      <c r="T30" s="257"/>
      <c r="U30" s="257"/>
      <c r="V30" s="257"/>
      <c r="W30" s="257"/>
      <c r="X30" s="190" t="str">
        <f>L30</f>
        <v># 04</v>
      </c>
    </row>
    <row r="31" spans="2:24" ht="16.5" thickBot="1" x14ac:dyDescent="0.3">
      <c r="B31" s="7"/>
      <c r="C31" s="1"/>
      <c r="I31" s="258" t="s">
        <v>225</v>
      </c>
      <c r="J31" s="259"/>
      <c r="K31" s="260"/>
      <c r="L31" s="68"/>
      <c r="M31" s="134"/>
      <c r="N31" s="74"/>
      <c r="O31" s="7"/>
      <c r="V31" s="258" t="str">
        <f>I31</f>
        <v>del       21--- al  27    OCTUBRE-2023</v>
      </c>
      <c r="W31" s="259"/>
      <c r="X31" s="260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1">
        <f>K47+J47+I47+H47+G47+F47+E47+D47+L47</f>
        <v>9341</v>
      </c>
      <c r="G49" s="262"/>
      <c r="H49" s="263"/>
      <c r="I49" s="5"/>
      <c r="J49" s="5"/>
      <c r="K49" s="5"/>
      <c r="L49" s="71"/>
      <c r="M49" s="74"/>
      <c r="N49" s="74"/>
      <c r="O49" s="7"/>
      <c r="Q49" s="5"/>
      <c r="R49" s="5"/>
      <c r="S49" s="264">
        <f>Q47+R47+S47+T47+U47+V47+W47+X47</f>
        <v>20161</v>
      </c>
      <c r="T49" s="265"/>
      <c r="U49" s="266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54" t="s">
        <v>36</v>
      </c>
      <c r="D60" s="255"/>
      <c r="E60" s="255"/>
      <c r="F60" s="255"/>
      <c r="G60" s="255"/>
      <c r="H60" s="255"/>
      <c r="I60" s="255"/>
      <c r="J60" s="255"/>
      <c r="K60" s="255"/>
      <c r="L60" s="128" t="s">
        <v>66</v>
      </c>
      <c r="M60" s="133"/>
      <c r="N60" s="81"/>
      <c r="O60" s="256" t="s">
        <v>19</v>
      </c>
      <c r="P60" s="257"/>
      <c r="Q60" s="257"/>
      <c r="R60" s="257"/>
      <c r="S60" s="257"/>
      <c r="T60" s="257"/>
      <c r="U60" s="257"/>
      <c r="V60" s="257"/>
      <c r="W60" s="257"/>
      <c r="X60" s="190" t="s">
        <v>66</v>
      </c>
    </row>
    <row r="61" spans="2:24" ht="16.5" thickBot="1" x14ac:dyDescent="0.3">
      <c r="B61" s="7"/>
      <c r="C61" s="1"/>
      <c r="I61" s="258" t="s">
        <v>209</v>
      </c>
      <c r="J61" s="259"/>
      <c r="K61" s="260"/>
      <c r="L61" s="68"/>
      <c r="M61" s="134"/>
      <c r="N61" s="74"/>
      <c r="O61" s="7"/>
      <c r="V61" s="258" t="str">
        <f>I61</f>
        <v>del       14--- al  20    OCTUBRE-2023</v>
      </c>
      <c r="W61" s="259"/>
      <c r="X61" s="260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1">
        <f>K77+J77+I77+H77+G77+F77+E77+D77+L77</f>
        <v>12198</v>
      </c>
      <c r="G79" s="262"/>
      <c r="H79" s="263"/>
      <c r="I79" s="5"/>
      <c r="J79" s="5"/>
      <c r="K79" s="5"/>
      <c r="L79" s="71"/>
      <c r="M79" s="74"/>
      <c r="N79" s="74"/>
      <c r="O79" s="7"/>
      <c r="Q79" s="5"/>
      <c r="R79" s="5"/>
      <c r="S79" s="264">
        <f>Q77+R77+S77+T77+U77+V77+W77+X77</f>
        <v>20122.5</v>
      </c>
      <c r="T79" s="265"/>
      <c r="U79" s="266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54" t="s">
        <v>36</v>
      </c>
      <c r="D91" s="255"/>
      <c r="E91" s="255"/>
      <c r="F91" s="255"/>
      <c r="G91" s="255"/>
      <c r="H91" s="255"/>
      <c r="I91" s="255"/>
      <c r="J91" s="255"/>
      <c r="K91" s="255"/>
      <c r="L91" s="128" t="s">
        <v>42</v>
      </c>
      <c r="M91" s="133"/>
      <c r="N91" s="81"/>
      <c r="O91" s="256" t="s">
        <v>19</v>
      </c>
      <c r="P91" s="257"/>
      <c r="Q91" s="257"/>
      <c r="R91" s="257"/>
      <c r="S91" s="257"/>
      <c r="T91" s="257"/>
      <c r="U91" s="257"/>
      <c r="V91" s="257"/>
      <c r="W91" s="257"/>
      <c r="X91" s="190" t="s">
        <v>42</v>
      </c>
    </row>
    <row r="92" spans="2:24" ht="16.5" thickBot="1" x14ac:dyDescent="0.3">
      <c r="B92" s="7"/>
      <c r="C92" s="1"/>
      <c r="I92" s="258" t="s">
        <v>194</v>
      </c>
      <c r="J92" s="259"/>
      <c r="K92" s="260"/>
      <c r="L92" s="68"/>
      <c r="M92" s="134"/>
      <c r="N92" s="74"/>
      <c r="O92" s="7"/>
      <c r="V92" s="258" t="str">
        <f>I92</f>
        <v>del       07--- al  13    OCTUBRE-2023</v>
      </c>
      <c r="W92" s="259"/>
      <c r="X92" s="260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1">
        <f>K108+J108+I108+H108+G108+F108+E108+D108+L108</f>
        <v>12359</v>
      </c>
      <c r="G110" s="262"/>
      <c r="H110" s="263"/>
      <c r="I110" s="5"/>
      <c r="J110" s="5"/>
      <c r="K110" s="5"/>
      <c r="L110" s="71"/>
      <c r="M110" s="74"/>
      <c r="N110" s="74"/>
      <c r="O110" s="7"/>
      <c r="Q110" s="5"/>
      <c r="R110" s="5"/>
      <c r="S110" s="264">
        <f>Q108+R108+S108+T108+U108+V108+W108+X108</f>
        <v>18256.5</v>
      </c>
      <c r="T110" s="265"/>
      <c r="U110" s="266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54" t="s">
        <v>36</v>
      </c>
      <c r="D116" s="255"/>
      <c r="E116" s="255"/>
      <c r="F116" s="255"/>
      <c r="G116" s="255"/>
      <c r="H116" s="255"/>
      <c r="I116" s="255"/>
      <c r="J116" s="255"/>
      <c r="K116" s="255"/>
      <c r="L116" s="128" t="s">
        <v>41</v>
      </c>
      <c r="M116" s="133"/>
      <c r="N116" s="81"/>
      <c r="O116" s="256" t="s">
        <v>19</v>
      </c>
      <c r="P116" s="257"/>
      <c r="Q116" s="257"/>
      <c r="R116" s="257"/>
      <c r="S116" s="257"/>
      <c r="T116" s="257"/>
      <c r="U116" s="257"/>
      <c r="V116" s="257"/>
      <c r="W116" s="257"/>
      <c r="X116" s="190" t="s">
        <v>41</v>
      </c>
    </row>
    <row r="117" spans="2:25" ht="16.5" thickBot="1" x14ac:dyDescent="0.3">
      <c r="B117" s="7"/>
      <c r="C117" s="1"/>
      <c r="I117" s="258" t="s">
        <v>167</v>
      </c>
      <c r="J117" s="259"/>
      <c r="K117" s="260"/>
      <c r="L117" s="68"/>
      <c r="M117" s="134"/>
      <c r="N117" s="74"/>
      <c r="O117" s="7"/>
      <c r="V117" s="258" t="str">
        <f>I117</f>
        <v>del       30--- al  06    OCTUBRE-2023</v>
      </c>
      <c r="W117" s="259"/>
      <c r="X117" s="260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1">
        <f>K133+J133+I133+H133+G133+F133+E133+D133+L133</f>
        <v>7969</v>
      </c>
      <c r="G135" s="262"/>
      <c r="H135" s="263"/>
      <c r="I135" s="5"/>
      <c r="J135" s="5"/>
      <c r="K135" s="5"/>
      <c r="L135" s="71"/>
      <c r="M135" s="74"/>
      <c r="N135" s="74"/>
      <c r="O135" s="7"/>
      <c r="Q135" s="5"/>
      <c r="R135" s="5"/>
      <c r="S135" s="264">
        <f>Q133+R133+S133+T133+U133+V133+W133+X133</f>
        <v>13753</v>
      </c>
      <c r="T135" s="265"/>
      <c r="U135" s="266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54" t="s">
        <v>36</v>
      </c>
      <c r="D142" s="255"/>
      <c r="E142" s="255"/>
      <c r="F142" s="255"/>
      <c r="G142" s="255"/>
      <c r="H142" s="255"/>
      <c r="I142" s="255"/>
      <c r="J142" s="255"/>
      <c r="K142" s="255"/>
      <c r="L142" s="128" t="s">
        <v>41</v>
      </c>
      <c r="M142" s="133"/>
      <c r="N142" s="81"/>
      <c r="O142" s="256" t="s">
        <v>19</v>
      </c>
      <c r="P142" s="257"/>
      <c r="Q142" s="257"/>
      <c r="R142" s="257"/>
      <c r="S142" s="257"/>
      <c r="T142" s="257"/>
      <c r="U142" s="257"/>
      <c r="V142" s="257"/>
      <c r="W142" s="257"/>
      <c r="X142" s="190" t="s">
        <v>41</v>
      </c>
    </row>
    <row r="143" spans="1:24" ht="16.5" thickBot="1" x14ac:dyDescent="0.3">
      <c r="B143" s="7"/>
      <c r="C143" s="1"/>
      <c r="I143" s="258" t="s">
        <v>167</v>
      </c>
      <c r="J143" s="259"/>
      <c r="K143" s="260"/>
      <c r="L143" s="68"/>
      <c r="M143" s="134"/>
      <c r="N143" s="74"/>
      <c r="O143" s="7"/>
      <c r="V143" s="258" t="str">
        <f>I143</f>
        <v>del       30--- al  06    OCTUBRE-2023</v>
      </c>
      <c r="W143" s="259"/>
      <c r="X143" s="260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1">
        <f>K159+J159+I159+H159+G159+F159+E159+D159+L159</f>
        <v>12113</v>
      </c>
      <c r="G161" s="262"/>
      <c r="H161" s="263"/>
      <c r="I161" s="5"/>
      <c r="J161" s="5"/>
      <c r="K161" s="5"/>
      <c r="L161" s="71"/>
      <c r="M161" s="74"/>
      <c r="N161" s="74"/>
      <c r="O161" s="7"/>
      <c r="Q161" s="5"/>
      <c r="R161" s="5"/>
      <c r="S161" s="264">
        <f>Q159+R159+S159+T159+U159+V159+W159+X159</f>
        <v>19443</v>
      </c>
      <c r="T161" s="265"/>
      <c r="U161" s="266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54" t="s">
        <v>36</v>
      </c>
      <c r="D2" s="255"/>
      <c r="E2" s="255"/>
      <c r="F2" s="255"/>
      <c r="G2" s="255"/>
      <c r="H2" s="255"/>
      <c r="I2" s="255"/>
      <c r="J2" s="255"/>
      <c r="K2" s="255"/>
      <c r="L2" s="185" t="s">
        <v>42</v>
      </c>
      <c r="M2" s="133"/>
      <c r="N2" s="81"/>
      <c r="O2" s="256" t="s">
        <v>19</v>
      </c>
      <c r="P2" s="257"/>
      <c r="Q2" s="257"/>
      <c r="R2" s="257"/>
      <c r="S2" s="257"/>
      <c r="T2" s="257"/>
      <c r="U2" s="257"/>
      <c r="V2" s="257"/>
      <c r="W2" s="257"/>
      <c r="X2" s="187" t="s">
        <v>42</v>
      </c>
    </row>
    <row r="3" spans="2:25" ht="16.5" thickBot="1" x14ac:dyDescent="0.3">
      <c r="I3" s="258" t="s">
        <v>148</v>
      </c>
      <c r="J3" s="259"/>
      <c r="K3" s="260"/>
      <c r="L3" s="68"/>
      <c r="M3" s="134"/>
      <c r="N3" s="74"/>
      <c r="V3" s="258" t="s">
        <v>151</v>
      </c>
      <c r="W3" s="259"/>
      <c r="X3" s="26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1">
        <f>K19+J19+I19+H19+G19+F19+E19+D19+L19</f>
        <v>15022</v>
      </c>
      <c r="G21" s="262"/>
      <c r="H21" s="263"/>
      <c r="I21" s="5"/>
      <c r="J21" s="5"/>
      <c r="K21" s="5"/>
      <c r="L21" s="71"/>
      <c r="M21" s="74"/>
      <c r="N21" s="74"/>
      <c r="Q21" s="5"/>
      <c r="R21" s="5"/>
      <c r="S21" s="264">
        <f>Q19+R19+S19+T19+U19+V19+W19+X19</f>
        <v>23024</v>
      </c>
      <c r="T21" s="265"/>
      <c r="U21" s="266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54" t="s">
        <v>36</v>
      </c>
      <c r="D32" s="255"/>
      <c r="E32" s="255"/>
      <c r="F32" s="255"/>
      <c r="G32" s="255"/>
      <c r="H32" s="255"/>
      <c r="I32" s="255"/>
      <c r="J32" s="255"/>
      <c r="K32" s="255"/>
      <c r="L32" s="185" t="s">
        <v>208</v>
      </c>
      <c r="M32" s="133"/>
      <c r="N32" s="81"/>
      <c r="O32" s="267" t="s">
        <v>19</v>
      </c>
      <c r="P32" s="268"/>
      <c r="Q32" s="268"/>
      <c r="R32" s="268"/>
      <c r="S32" s="268"/>
      <c r="T32" s="268"/>
      <c r="U32" s="268"/>
      <c r="V32" s="268"/>
      <c r="W32" s="268"/>
      <c r="X32" s="128" t="s">
        <v>208</v>
      </c>
    </row>
    <row r="33" spans="2:27" ht="16.5" thickBot="1" x14ac:dyDescent="0.3">
      <c r="I33" s="258" t="s">
        <v>129</v>
      </c>
      <c r="J33" s="259"/>
      <c r="K33" s="260"/>
      <c r="L33" s="68"/>
      <c r="M33" s="134"/>
      <c r="N33" s="74"/>
      <c r="V33" s="258" t="s">
        <v>150</v>
      </c>
      <c r="W33" s="259"/>
      <c r="X33" s="260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1">
        <f>K49+J49+I49+H49+G49+F49+E49+D49+L49</f>
        <v>14572.5</v>
      </c>
      <c r="G51" s="262"/>
      <c r="H51" s="263"/>
      <c r="I51" s="5"/>
      <c r="J51" s="5"/>
      <c r="K51" s="5"/>
      <c r="L51" s="71"/>
      <c r="M51" s="74"/>
      <c r="N51" s="74"/>
      <c r="Q51" s="5"/>
      <c r="R51" s="5"/>
      <c r="S51" s="264">
        <f>Q49+R49+S49+T49+U49+V49+W49+X49</f>
        <v>21274</v>
      </c>
      <c r="T51" s="265"/>
      <c r="U51" s="266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54" t="s">
        <v>36</v>
      </c>
      <c r="D66" s="255"/>
      <c r="E66" s="255"/>
      <c r="F66" s="255"/>
      <c r="G66" s="255"/>
      <c r="H66" s="255"/>
      <c r="I66" s="255"/>
      <c r="J66" s="255"/>
      <c r="K66" s="255"/>
      <c r="L66" s="84" t="s">
        <v>88</v>
      </c>
      <c r="M66" s="83"/>
      <c r="N66" s="81"/>
      <c r="O66" s="267" t="s">
        <v>19</v>
      </c>
      <c r="P66" s="268"/>
      <c r="Q66" s="268"/>
      <c r="R66" s="268"/>
      <c r="S66" s="268"/>
      <c r="T66" s="268"/>
      <c r="U66" s="268"/>
      <c r="V66" s="268"/>
      <c r="W66" s="268"/>
      <c r="X66" s="85" t="s">
        <v>88</v>
      </c>
    </row>
    <row r="67" spans="2:27" ht="16.5" thickBot="1" x14ac:dyDescent="0.3">
      <c r="I67" s="258" t="s">
        <v>107</v>
      </c>
      <c r="J67" s="259"/>
      <c r="K67" s="260"/>
      <c r="L67" s="68"/>
      <c r="M67" s="59"/>
      <c r="N67" s="74"/>
      <c r="V67" s="258" t="s">
        <v>107</v>
      </c>
      <c r="W67" s="259"/>
      <c r="X67" s="260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1">
        <f>K83+J83+I83+H83+G83+F83+E83+D83+L83</f>
        <v>9784</v>
      </c>
      <c r="G85" s="262"/>
      <c r="H85" s="263"/>
      <c r="I85" s="5"/>
      <c r="J85" s="5"/>
      <c r="K85" s="5"/>
      <c r="L85" s="78"/>
      <c r="M85" s="76"/>
      <c r="N85" s="74"/>
      <c r="Q85" s="5"/>
      <c r="R85" s="5"/>
      <c r="S85" s="264">
        <f>Q83+R83+S83+T83+U83+V83+W83+X83</f>
        <v>18984.5</v>
      </c>
      <c r="T85" s="265"/>
      <c r="U85" s="266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54" t="s">
        <v>36</v>
      </c>
      <c r="D97" s="255"/>
      <c r="E97" s="255"/>
      <c r="F97" s="255"/>
      <c r="G97" s="255"/>
      <c r="H97" s="255"/>
      <c r="I97" s="255"/>
      <c r="J97" s="255"/>
      <c r="K97" s="255"/>
      <c r="L97" s="84" t="s">
        <v>66</v>
      </c>
      <c r="M97" s="83"/>
      <c r="N97" s="81"/>
      <c r="O97" s="267" t="s">
        <v>19</v>
      </c>
      <c r="P97" s="268"/>
      <c r="Q97" s="268"/>
      <c r="R97" s="268"/>
      <c r="S97" s="268"/>
      <c r="T97" s="268"/>
      <c r="U97" s="268"/>
      <c r="V97" s="268"/>
      <c r="W97" s="268"/>
      <c r="X97" s="85" t="s">
        <v>66</v>
      </c>
    </row>
    <row r="98" spans="2:24" ht="16.5" thickBot="1" x14ac:dyDescent="0.3">
      <c r="I98" s="258" t="s">
        <v>68</v>
      </c>
      <c r="J98" s="259"/>
      <c r="K98" s="260"/>
      <c r="L98" s="68"/>
      <c r="M98" s="59"/>
      <c r="N98" s="74"/>
      <c r="V98" s="258" t="s">
        <v>68</v>
      </c>
      <c r="W98" s="259"/>
      <c r="X98" s="260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1">
        <f>K114+J114+I114+H114+G114+F114+E114+D114+L114</f>
        <v>13702.5</v>
      </c>
      <c r="G116" s="262"/>
      <c r="H116" s="263"/>
      <c r="I116" s="5"/>
      <c r="J116" s="5"/>
      <c r="K116" s="5"/>
      <c r="L116" s="78"/>
      <c r="M116" s="76"/>
      <c r="N116" s="74"/>
      <c r="Q116" s="5"/>
      <c r="R116" s="5"/>
      <c r="S116" s="264">
        <f>Q114+R114+S114+T114+U114+V114+W114+X114</f>
        <v>19583</v>
      </c>
      <c r="T116" s="265"/>
      <c r="U116" s="266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54" t="s">
        <v>36</v>
      </c>
      <c r="D130" s="255"/>
      <c r="E130" s="255"/>
      <c r="F130" s="255"/>
      <c r="G130" s="255"/>
      <c r="H130" s="255"/>
      <c r="I130" s="255"/>
      <c r="J130" s="255"/>
      <c r="K130" s="255"/>
      <c r="L130" s="84" t="s">
        <v>42</v>
      </c>
      <c r="M130" s="83"/>
      <c r="N130" s="81"/>
      <c r="O130" s="267" t="s">
        <v>19</v>
      </c>
      <c r="P130" s="268"/>
      <c r="Q130" s="268"/>
      <c r="R130" s="268"/>
      <c r="S130" s="268"/>
      <c r="T130" s="268"/>
      <c r="U130" s="268"/>
      <c r="V130" s="268"/>
      <c r="W130" s="268"/>
      <c r="X130" s="85" t="s">
        <v>42</v>
      </c>
    </row>
    <row r="131" spans="2:24" ht="16.5" thickBot="1" x14ac:dyDescent="0.3">
      <c r="I131" s="258" t="s">
        <v>67</v>
      </c>
      <c r="J131" s="259"/>
      <c r="K131" s="260"/>
      <c r="L131" s="68"/>
      <c r="M131" s="59"/>
      <c r="N131" s="74"/>
      <c r="W131" s="259"/>
      <c r="X131" s="260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1">
        <f>K147+J147+I147+H147+G147+F147+E147+D147+L147</f>
        <v>13447.5</v>
      </c>
      <c r="G149" s="262"/>
      <c r="H149" s="263"/>
      <c r="I149" s="5"/>
      <c r="J149" s="5">
        <v>13447.5</v>
      </c>
      <c r="K149" s="5"/>
      <c r="L149" s="78"/>
      <c r="M149" s="76"/>
      <c r="N149" s="74"/>
      <c r="Q149" s="5"/>
      <c r="R149" s="5"/>
      <c r="S149" s="264">
        <f>Q147+R147+S147+T147+U147+V147+W147+X147</f>
        <v>19080.5</v>
      </c>
      <c r="T149" s="265"/>
      <c r="U149" s="266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54" t="s">
        <v>36</v>
      </c>
      <c r="D156" s="255"/>
      <c r="E156" s="255"/>
      <c r="F156" s="255"/>
      <c r="G156" s="255"/>
      <c r="H156" s="255"/>
      <c r="I156" s="255"/>
      <c r="J156" s="255"/>
      <c r="K156" s="255"/>
      <c r="L156" s="84" t="s">
        <v>41</v>
      </c>
      <c r="M156" s="83"/>
      <c r="N156" s="81"/>
      <c r="O156" s="267" t="s">
        <v>19</v>
      </c>
      <c r="P156" s="268"/>
      <c r="Q156" s="268"/>
      <c r="R156" s="268"/>
      <c r="S156" s="268"/>
      <c r="T156" s="268"/>
      <c r="U156" s="268"/>
      <c r="V156" s="268"/>
      <c r="W156" s="268"/>
      <c r="X156" s="85" t="s">
        <v>41</v>
      </c>
    </row>
    <row r="157" spans="2:26" ht="16.5" thickBot="1" x14ac:dyDescent="0.3">
      <c r="I157" s="258" t="s">
        <v>37</v>
      </c>
      <c r="J157" s="259"/>
      <c r="K157" s="260"/>
      <c r="L157" s="68"/>
      <c r="M157" s="59"/>
      <c r="N157" s="74"/>
      <c r="W157" s="259"/>
      <c r="X157" s="260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69">
        <f>K182+J182+I182+H182+G182+F182+E182+D182</f>
        <v>13579</v>
      </c>
      <c r="G184" s="262"/>
      <c r="H184" s="263"/>
      <c r="I184" s="5"/>
      <c r="J184" s="5">
        <v>13579</v>
      </c>
      <c r="K184" s="5"/>
      <c r="L184" s="78"/>
      <c r="M184" s="76"/>
      <c r="N184" s="74"/>
      <c r="Q184" s="5"/>
      <c r="R184" s="5"/>
      <c r="S184" s="264">
        <f>Q182+R182+S182+T182+U182+V182+W182+X182</f>
        <v>20452</v>
      </c>
      <c r="T184" s="265"/>
      <c r="U184" s="266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54" t="s">
        <v>36</v>
      </c>
      <c r="E2" s="255"/>
      <c r="F2" s="255"/>
      <c r="G2" s="255"/>
      <c r="H2" s="255"/>
      <c r="I2" s="255"/>
      <c r="J2" s="255"/>
      <c r="K2" s="255"/>
      <c r="L2" s="255"/>
      <c r="M2" s="84"/>
      <c r="N2" s="151"/>
      <c r="S2" s="7"/>
      <c r="T2" s="254" t="s">
        <v>36</v>
      </c>
      <c r="U2" s="255"/>
      <c r="V2" s="255"/>
      <c r="W2" s="255"/>
      <c r="X2" s="255"/>
      <c r="Y2" s="255"/>
      <c r="Z2" s="255"/>
      <c r="AA2" s="255"/>
      <c r="AB2" s="255"/>
      <c r="AC2" s="84"/>
      <c r="AD2" s="151"/>
    </row>
    <row r="3" spans="2:31" ht="16.5" thickBot="1" x14ac:dyDescent="0.3">
      <c r="C3" s="7"/>
      <c r="D3" s="1"/>
      <c r="J3" s="258" t="s">
        <v>185</v>
      </c>
      <c r="K3" s="259"/>
      <c r="L3" s="270"/>
      <c r="M3" s="68"/>
      <c r="N3" s="152"/>
      <c r="S3" s="7"/>
      <c r="T3" s="1"/>
      <c r="Z3" s="258" t="s">
        <v>184</v>
      </c>
      <c r="AA3" s="259"/>
      <c r="AB3" s="260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67" t="s">
        <v>19</v>
      </c>
      <c r="E16" s="268"/>
      <c r="F16" s="268"/>
      <c r="G16" s="268"/>
      <c r="H16" s="268"/>
      <c r="I16" s="268"/>
      <c r="J16" s="268"/>
      <c r="K16" s="268"/>
      <c r="L16" s="268"/>
      <c r="M16" s="171"/>
      <c r="N16" s="151"/>
      <c r="S16" s="7"/>
      <c r="T16" s="267" t="s">
        <v>19</v>
      </c>
      <c r="U16" s="268"/>
      <c r="V16" s="268"/>
      <c r="W16" s="268"/>
      <c r="X16" s="268"/>
      <c r="Y16" s="268"/>
      <c r="Z16" s="268"/>
      <c r="AA16" s="268"/>
      <c r="AB16" s="268"/>
      <c r="AC16" s="171"/>
      <c r="AD16" s="151"/>
    </row>
    <row r="17" spans="2:31" ht="16.5" thickBot="1" x14ac:dyDescent="0.3">
      <c r="C17" s="7"/>
      <c r="D17" s="1"/>
      <c r="J17" s="258" t="s">
        <v>185</v>
      </c>
      <c r="K17" s="259"/>
      <c r="L17" s="270"/>
      <c r="M17" s="68"/>
      <c r="N17" s="152"/>
      <c r="S17" s="7"/>
      <c r="T17" s="1"/>
      <c r="Z17" s="258" t="s">
        <v>184</v>
      </c>
      <c r="AA17" s="259"/>
      <c r="AB17" s="260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54" t="s">
        <v>36</v>
      </c>
      <c r="E2" s="255"/>
      <c r="F2" s="255"/>
      <c r="G2" s="255"/>
      <c r="H2" s="255"/>
      <c r="I2" s="255"/>
      <c r="J2" s="255"/>
      <c r="K2" s="255"/>
      <c r="L2" s="255"/>
      <c r="M2" s="84"/>
      <c r="N2" s="151"/>
      <c r="T2" s="7"/>
      <c r="U2" s="254" t="s">
        <v>36</v>
      </c>
      <c r="V2" s="255"/>
      <c r="W2" s="255"/>
      <c r="X2" s="255"/>
      <c r="Y2" s="255"/>
      <c r="Z2" s="255"/>
      <c r="AA2" s="255"/>
      <c r="AB2" s="255"/>
      <c r="AC2" s="255"/>
      <c r="AD2" s="84"/>
      <c r="AE2" s="151"/>
      <c r="AI2" s="7"/>
      <c r="AJ2" s="254" t="s">
        <v>36</v>
      </c>
      <c r="AK2" s="255"/>
      <c r="AL2" s="255"/>
      <c r="AM2" s="255"/>
      <c r="AN2" s="255"/>
      <c r="AO2" s="255"/>
      <c r="AP2" s="255"/>
      <c r="AQ2" s="255"/>
      <c r="AR2" s="255"/>
      <c r="AS2" s="84"/>
      <c r="AT2" s="151"/>
    </row>
    <row r="3" spans="2:47" ht="16.5" thickBot="1" x14ac:dyDescent="0.3">
      <c r="C3" s="7"/>
      <c r="D3" s="1"/>
      <c r="J3" s="258"/>
      <c r="K3" s="259"/>
      <c r="L3" s="270"/>
      <c r="M3" s="68"/>
      <c r="N3" s="152"/>
      <c r="T3" s="7"/>
      <c r="U3" s="1"/>
      <c r="AA3" s="258"/>
      <c r="AB3" s="259"/>
      <c r="AC3" s="270"/>
      <c r="AD3" s="68"/>
      <c r="AE3" s="152"/>
      <c r="AI3" s="7"/>
      <c r="AJ3" s="1"/>
      <c r="AP3" s="258"/>
      <c r="AQ3" s="259"/>
      <c r="AR3" s="260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51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51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47">
        <v>500</v>
      </c>
      <c r="N6" s="167">
        <f t="shared" ref="N6:N9" si="0">SUM(E6:M6)</f>
        <v>12359</v>
      </c>
      <c r="O6" s="250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51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47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77" t="s">
        <v>192</v>
      </c>
      <c r="AN7" s="277"/>
      <c r="AO7" s="277"/>
      <c r="AP7" s="278"/>
      <c r="AQ7" s="226"/>
      <c r="AR7" s="225"/>
      <c r="AS7" s="228"/>
      <c r="AT7" s="229">
        <f t="shared" si="2"/>
        <v>0</v>
      </c>
    </row>
    <row r="8" spans="2:47" ht="38.25" thickBot="1" x14ac:dyDescent="0.35">
      <c r="B8" s="251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48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51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47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71" t="s">
        <v>267</v>
      </c>
      <c r="H10" s="272"/>
      <c r="I10" s="272"/>
      <c r="J10" s="273"/>
      <c r="K10" s="22"/>
      <c r="L10" s="157"/>
      <c r="M10" s="77"/>
      <c r="N10" s="156">
        <v>0</v>
      </c>
      <c r="S10" s="154"/>
      <c r="V10" s="30"/>
      <c r="W10" s="31"/>
      <c r="X10" s="279" t="s">
        <v>193</v>
      </c>
      <c r="Y10" s="280"/>
      <c r="Z10" s="280"/>
      <c r="AA10" s="281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52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52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52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52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52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52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52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52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67" t="s">
        <v>19</v>
      </c>
      <c r="E22" s="268"/>
      <c r="F22" s="268"/>
      <c r="G22" s="268"/>
      <c r="H22" s="268"/>
      <c r="I22" s="268"/>
      <c r="J22" s="268"/>
      <c r="K22" s="268"/>
      <c r="L22" s="276"/>
      <c r="M22" s="171"/>
      <c r="N22" s="151"/>
      <c r="T22" s="7"/>
      <c r="U22" s="267" t="s">
        <v>19</v>
      </c>
      <c r="V22" s="268"/>
      <c r="W22" s="268"/>
      <c r="X22" s="268"/>
      <c r="Y22" s="268"/>
      <c r="Z22" s="268"/>
      <c r="AA22" s="268"/>
      <c r="AB22" s="268"/>
      <c r="AC22" s="276"/>
      <c r="AD22" s="171"/>
      <c r="AE22" s="151"/>
      <c r="AI22" s="7"/>
      <c r="AJ22" s="267" t="s">
        <v>19</v>
      </c>
      <c r="AK22" s="268"/>
      <c r="AL22" s="268"/>
      <c r="AM22" s="268"/>
      <c r="AN22" s="268"/>
      <c r="AO22" s="268"/>
      <c r="AP22" s="268"/>
      <c r="AQ22" s="268"/>
      <c r="AR22" s="268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58"/>
      <c r="AQ23" s="259"/>
      <c r="AR23" s="260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49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74" t="s">
        <v>192</v>
      </c>
      <c r="AN28" s="274"/>
      <c r="AO28" s="274"/>
      <c r="AP28" s="275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71" t="s">
        <v>267</v>
      </c>
      <c r="H30" s="272"/>
      <c r="I30" s="272"/>
      <c r="J30" s="273"/>
      <c r="K30" s="22"/>
      <c r="L30" s="157"/>
      <c r="M30" s="77"/>
      <c r="N30" s="156">
        <v>0</v>
      </c>
      <c r="S30" s="154"/>
      <c r="V30" s="30"/>
      <c r="W30" s="31"/>
      <c r="X30" s="271" t="s">
        <v>193</v>
      </c>
      <c r="Y30" s="272"/>
      <c r="Z30" s="272"/>
      <c r="AA30" s="273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D2:L2"/>
    <mergeCell ref="J3:L3"/>
    <mergeCell ref="G10:J10"/>
    <mergeCell ref="D22:L22"/>
    <mergeCell ref="G30:J30"/>
    <mergeCell ref="X30:AA30"/>
    <mergeCell ref="AM28:AP28"/>
    <mergeCell ref="U22:AC22"/>
    <mergeCell ref="AM7:AP7"/>
    <mergeCell ref="X10:AA10"/>
    <mergeCell ref="AJ2:AR2"/>
    <mergeCell ref="AP3:AR3"/>
    <mergeCell ref="AJ22:AR22"/>
    <mergeCell ref="AP23:AR23"/>
    <mergeCell ref="U2:AC2"/>
    <mergeCell ref="AA3:AC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2023-11-11T15:19:14Z</dcterms:modified>
</cp:coreProperties>
</file>