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drawings/drawing16.xml" ContentType="application/vnd.openxmlformats-officedocument.drawing+xml"/>
  <Override PartName="/xl/comments13.xml" ContentType="application/vnd.openxmlformats-officedocument.spreadsheetml.comments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3690" yWindow="0" windowWidth="16605" windowHeight="10920" firstSheet="25" activeTab="25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Hoja4" sheetId="29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28" l="1"/>
  <c r="F31" i="28"/>
  <c r="F28" i="28"/>
  <c r="F22" i="28"/>
  <c r="F18" i="28"/>
  <c r="F3" i="28"/>
  <c r="D101" i="28"/>
  <c r="L37" i="30" l="1"/>
  <c r="P22" i="30"/>
  <c r="M29" i="30"/>
  <c r="M28" i="30"/>
  <c r="M26" i="30"/>
  <c r="D10" i="29"/>
  <c r="C9" i="29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<sst xmlns="http://schemas.openxmlformats.org/spreadsheetml/2006/main" count="2716" uniqueCount="1480">
  <si>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</si>
  <si>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</si>
  <si>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</si>
  <si>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</si>
  <si>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</si>
  <si>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</si>
  <si>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</si>
  <si>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</si>
  <si>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</si>
  <si>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</si>
  <si>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</si>
  <si>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</si>
  <si>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</si>
  <si>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</si>
  <si>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</si>
  <si>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</si>
  <si>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</si>
  <si>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</si>
  <si>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</si>
  <si>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</si>
  <si>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</si>
  <si>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</si>
  <si>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</si>
  <si>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</si>
  <si>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</si>
  <si>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</si>
  <si>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</si>
  <si>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</si>
  <si>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</si>
  <si>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</si>
  <si>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</si>
  <si>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</si>
  <si>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</si>
  <si>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</si>
  <si>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</si>
  <si>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</si>
  <si>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</si>
  <si>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</si>
  <si>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</si>
  <si>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</si>
  <si>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</si>
  <si>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</si>
  <si>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</si>
  <si>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</si>
  <si>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</si>
  <si>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</si>
  <si>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</si>
  <si>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</si>
  <si>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</si>
  <si>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</si>
  <si>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</si>
  <si>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</si>
  <si>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</si>
  <si>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</si>
  <si>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</si>
  <si>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</si>
  <si>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</si>
  <si>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</si>
  <si>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</si>
  <si>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</si>
  <si>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</si>
  <si>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</si>
  <si>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</si>
  <si>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</si>
  <si>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</si>
  <si>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</si>
  <si>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</si>
  <si>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</si>
  <si>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</si>
  <si>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</si>
  <si>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</si>
  <si>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</si>
  <si>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</si>
  <si>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</si>
  <si>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</si>
  <si>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</si>
  <si>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</si>
  <si>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</si>
  <si>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</si>
  <si>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</si>
  <si>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</si>
  <si>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</si>
  <si>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</si>
  <si>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</si>
  <si>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</si>
  <si>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</si>
  <si>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</si>
  <si>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</si>
  <si>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</si>
  <si>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</si>
  <si>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</si>
  <si>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</si>
  <si>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</si>
  <si>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</si>
  <si>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</si>
  <si>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</si>
  <si>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</si>
  <si>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</si>
  <si>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</si>
  <si>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</si>
  <si>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</si>
  <si>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</si>
  <si>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</si>
  <si>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</si>
  <si>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</si>
  <si>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</si>
  <si>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</si>
  <si>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</si>
  <si>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</si>
  <si>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</si>
  <si>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</si>
  <si>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</si>
  <si>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</si>
  <si>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</si>
  <si>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</si>
  <si>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</si>
  <si>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</si>
  <si>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</si>
  <si>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</si>
  <si>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</si>
  <si>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</si>
  <si>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</si>
  <si>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</si>
  <si>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</si>
  <si>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</si>
  <si>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</si>
  <si>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</si>
  <si>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</si>
  <si>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</si>
  <si>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</si>
  <si>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</si>
  <si>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</si>
  <si>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</si>
  <si>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</si>
  <si>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</si>
  <si>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</si>
  <si>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</si>
  <si>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</si>
  <si>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</si>
  <si>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</si>
  <si>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</si>
  <si>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</si>
  <si>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</si>
  <si>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</si>
  <si>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</si>
  <si>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</si>
  <si>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</si>
  <si>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</si>
  <si>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</si>
  <si>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</si>
  <si>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</si>
  <si>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</si>
  <si>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</si>
  <si>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</si>
  <si>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</si>
  <si>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</si>
  <si>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</si>
  <si>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</si>
  <si>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</si>
  <si>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</si>
  <si>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</si>
  <si>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</si>
  <si>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</si>
  <si>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</si>
  <si>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</si>
  <si>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</si>
  <si>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</si>
  <si>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</si>
  <si>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</si>
  <si>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</si>
  <si>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</si>
  <si>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</si>
  <si>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</si>
  <si>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</si>
  <si>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</si>
  <si>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</si>
  <si>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</si>
  <si>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</si>
  <si>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</si>
  <si>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</si>
  <si>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</si>
  <si>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</si>
  <si>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</si>
  <si>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</si>
  <si>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</si>
  <si>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</si>
  <si>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</si>
  <si>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</si>
  <si>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</si>
  <si>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</si>
  <si>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</si>
  <si>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</si>
  <si>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</si>
  <si>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</si>
  <si>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</si>
  <si>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</si>
  <si>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</si>
  <si>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</si>
  <si>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</si>
  <si>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</si>
  <si>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</si>
  <si>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</si>
  <si>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</si>
  <si>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</si>
  <si>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</si>
  <si>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</si>
  <si>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</si>
  <si>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</si>
  <si>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</si>
  <si>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</si>
  <si>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</si>
  <si>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</si>
  <si>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</si>
  <si>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</si>
  <si>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</si>
  <si>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</si>
  <si>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</si>
  <si>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</si>
  <si>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</si>
  <si>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</si>
  <si>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</si>
  <si>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</si>
  <si>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</si>
  <si>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</si>
  <si>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</si>
  <si>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</si>
  <si>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</si>
  <si>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</si>
  <si>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</si>
  <si>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</si>
  <si>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</si>
  <si>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</si>
  <si>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</si>
  <si>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</si>
  <si>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</si>
  <si>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</si>
  <si>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</si>
  <si>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</si>
  <si>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</si>
  <si>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</si>
  <si>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</si>
  <si>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</si>
  <si>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</si>
  <si>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</si>
  <si>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</si>
  <si>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</si>
  <si>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</si>
  <si>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</si>
  <si>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</si>
  <si>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</si>
  <si>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</si>
  <si>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</si>
  <si>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</si>
  <si>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</si>
  <si>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</si>
  <si>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</si>
  <si>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</si>
  <si>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</si>
  <si>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</si>
  <si>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</si>
  <si>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</si>
  <si>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</si>
  <si>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</si>
  <si>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</si>
  <si>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</si>
  <si>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</si>
  <si>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</si>
  <si>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</si>
  <si>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</si>
  <si>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</si>
  <si>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</si>
  <si>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</si>
  <si>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</si>
  <si>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</si>
  <si>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</si>
  <si>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</si>
  <si>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</si>
  <si>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</si>
  <si>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</si>
  <si>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</si>
  <si>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</si>
  <si>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</si>
  <si>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</si>
  <si>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</si>
  <si>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</si>
  <si>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</si>
  <si>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</si>
  <si>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</si>
  <si>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</si>
  <si>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</si>
  <si>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</si>
  <si>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</si>
  <si>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</si>
  <si>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</si>
  <si>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</si>
  <si>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</si>
  <si>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</si>
  <si>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</si>
  <si>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</si>
  <si>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</si>
  <si>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</si>
  <si>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</si>
  <si>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</si>
  <si>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</si>
  <si>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</si>
  <si>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</si>
  <si>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</si>
  <si>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</si>
  <si>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</si>
  <si>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</si>
  <si>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</si>
  <si>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</si>
  <si>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</si>
  <si>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</si>
  <si>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</si>
  <si>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</si>
  <si>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</si>
  <si>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</si>
  <si>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</si>
  <si>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</si>
  <si>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</si>
  <si>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</si>
  <si>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</si>
  <si>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</si>
  <si>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</si>
  <si>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</si>
  <si>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</si>
  <si>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</si>
  <si>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</si>
  <si>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</si>
  <si>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</si>
  <si>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</si>
  <si>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</si>
  <si>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</si>
  <si>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</si>
  <si>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</si>
  <si>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</si>
  <si>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</si>
  <si>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</si>
  <si>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</si>
  <si>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</si>
  <si>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</si>
  <si>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</si>
  <si>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</si>
  <si>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</si>
  <si>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</si>
  <si>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</si>
  <si>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</si>
  <si>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</si>
  <si>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</si>
  <si>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</si>
  <si>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</si>
  <si>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</si>
  <si>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</si>
  <si>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</si>
  <si>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</si>
  <si>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</si>
  <si>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</si>
  <si>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</si>
  <si>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</si>
  <si>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</si>
  <si>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</si>
  <si>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</si>
  <si>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</si>
  <si>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</si>
  <si>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</si>
  <si>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</si>
  <si>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</si>
  <si>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</si>
  <si>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</si>
  <si>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</si>
  <si>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</si>
  <si>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</si>
  <si>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</si>
  <si>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</si>
  <si>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</si>
  <si>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</si>
  <si>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</si>
  <si>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</si>
  <si>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</si>
  <si>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</si>
  <si>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</si>
  <si>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</si>
  <si>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</si>
  <si>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</si>
  <si>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</si>
  <si>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</si>
  <si>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</si>
  <si>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</si>
  <si>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</si>
  <si>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</si>
  <si>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</si>
  <si>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</si>
  <si>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</si>
  <si>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</si>
  <si>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</si>
  <si>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</si>
  <si>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</si>
  <si>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</si>
  <si>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</si>
  <si>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</si>
  <si>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</si>
  <si>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</si>
  <si>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</si>
  <si>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</si>
  <si>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</si>
  <si>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</si>
  <si>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</si>
  <si>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</si>
  <si>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</si>
  <si>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</si>
  <si>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</si>
  <si>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</si>
  <si>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</si>
  <si>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</si>
  <si>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</si>
  <si>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</si>
  <si>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</si>
  <si>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</si>
  <si>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</si>
  <si>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</si>
  <si>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</si>
  <si>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</si>
  <si>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</si>
  <si>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</si>
  <si>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</si>
  <si>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</si>
  <si>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</si>
  <si>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</si>
  <si>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</si>
  <si>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</si>
  <si>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</si>
  <si>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</si>
  <si>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</si>
  <si>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</si>
  <si>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</si>
  <si>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</si>
  <si>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</si>
  <si>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</si>
  <si>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</si>
  <si>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</si>
  <si>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</si>
  <si>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</si>
  <si>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</si>
  <si>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</si>
  <si>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</si>
  <si>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</si>
  <si>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</si>
  <si>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</si>
  <si>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</si>
  <si>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</si>
  <si>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</si>
  <si>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</si>
  <si>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</si>
  <si>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</si>
  <si>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</si>
  <si>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</si>
  <si>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</si>
  <si>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</si>
  <si>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</si>
  <si>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</si>
  <si>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</si>
  <si>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</si>
  <si>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</si>
  <si>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</si>
  <si>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</si>
  <si>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</si>
  <si>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</si>
  <si>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</si>
  <si>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</si>
  <si>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</si>
  <si>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</si>
  <si>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</si>
  <si>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</si>
  <si>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</si>
  <si>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</si>
  <si>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</si>
  <si>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</si>
  <si>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</si>
  <si>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</si>
  <si>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</si>
  <si>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</si>
  <si>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</si>
  <si>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</si>
  <si>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</si>
  <si>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</si>
  <si>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</si>
  <si>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</si>
  <si>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</si>
  <si>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</si>
  <si>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</si>
  <si>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</si>
  <si>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</si>
  <si>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</si>
  <si>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</si>
  <si>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</si>
  <si>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</si>
  <si>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</si>
  <si>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</si>
  <si>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</si>
  <si>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</si>
  <si>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</si>
  <si>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</si>
  <si>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</si>
  <si>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</si>
  <si>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</si>
  <si>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</si>
  <si>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</si>
  <si>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</si>
  <si>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</si>
  <si>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</si>
  <si>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</si>
  <si>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</si>
  <si>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</si>
  <si>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</si>
  <si>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</si>
  <si>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</si>
  <si>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</si>
  <si>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</si>
  <si>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</si>
  <si>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</si>
  <si>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</si>
  <si>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</si>
  <si>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</si>
  <si>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</si>
  <si>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</si>
  <si>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</si>
  <si>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</si>
  <si>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</si>
  <si>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</si>
  <si>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</si>
  <si>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</si>
  <si>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</si>
  <si>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</si>
  <si>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</si>
  <si>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</si>
  <si>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</si>
  <si>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</si>
  <si>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</si>
  <si>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</si>
  <si>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</si>
  <si>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</si>
  <si>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</si>
  <si>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</si>
  <si>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</si>
  <si>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</si>
  <si>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</si>
  <si>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</si>
  <si>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</si>
  <si>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</si>
  <si>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</si>
  <si>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</si>
  <si>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</si>
  <si>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</si>
  <si>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</si>
  <si>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</si>
  <si>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</si>
  <si>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</si>
  <si>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</si>
  <si>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</si>
  <si>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</si>
  <si>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</si>
  <si>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</si>
  <si>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</si>
  <si>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</si>
  <si>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</si>
  <si>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</si>
  <si>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</si>
  <si>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</si>
  <si>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</si>
  <si>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</si>
  <si>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</si>
  <si>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</si>
  <si>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</si>
  <si>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</si>
  <si>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</si>
  <si>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</si>
  <si>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</si>
  <si>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</si>
  <si>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</si>
  <si>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</si>
  <si>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</si>
  <si>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</si>
  <si>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</si>
  <si>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</si>
  <si>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</si>
  <si>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</si>
  <si>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</si>
  <si>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</si>
  <si>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</si>
  <si>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</si>
  <si>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</si>
  <si>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</si>
  <si>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</si>
  <si>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</si>
  <si>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</si>
  <si>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</si>
  <si>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</si>
  <si>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</si>
  <si>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</si>
  <si>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</si>
  <si>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</si>
  <si>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</si>
  <si>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</si>
  <si>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</si>
  <si>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</si>
  <si>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</si>
  <si>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</si>
  <si>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</si>
  <si>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</si>
  <si>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</si>
  <si>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</si>
  <si>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</si>
  <si>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</si>
  <si>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</si>
  <si>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</si>
  <si>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</si>
  <si>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</si>
  <si>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</si>
  <si>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</si>
  <si>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</si>
  <si>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</si>
  <si>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</si>
  <si>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</si>
  <si>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</si>
  <si>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</si>
  <si>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</si>
  <si>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</si>
  <si>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</si>
  <si>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</si>
  <si>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</si>
  <si>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</si>
  <si>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</si>
  <si>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</si>
  <si>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</si>
  <si>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</si>
  <si>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</si>
  <si>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</si>
  <si>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</si>
  <si>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</si>
  <si>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</si>
  <si>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</si>
  <si>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</si>
  <si>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</si>
  <si>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</si>
  <si>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</si>
  <si>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</si>
  <si>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</si>
  <si>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</si>
  <si>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</si>
  <si>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</si>
  <si>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</si>
  <si>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</si>
  <si>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</si>
  <si>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</si>
  <si>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</si>
  <si>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</si>
  <si>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</si>
  <si>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</si>
  <si>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</si>
  <si>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</si>
  <si>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</si>
  <si>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</si>
  <si>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</si>
  <si>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</si>
  <si>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</si>
  <si>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</si>
  <si>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</si>
  <si>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</si>
  <si>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</si>
  <si>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</si>
  <si>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</si>
  <si>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</si>
  <si>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</si>
  <si>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</si>
  <si>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</si>
  <si>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</si>
  <si>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</si>
  <si>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</si>
  <si>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</si>
  <si>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</si>
  <si>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</si>
  <si>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</si>
  <si>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</si>
  <si>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</si>
  <si>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</si>
  <si>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</si>
  <si>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</si>
  <si>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</si>
  <si>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</si>
  <si>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</si>
  <si>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</si>
  <si>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</si>
  <si>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</si>
  <si>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</si>
  <si>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</si>
  <si>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</si>
  <si>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</si>
  <si>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</si>
  <si>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</si>
  <si>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</si>
  <si>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</si>
  <si>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</si>
  <si>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</si>
  <si>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</si>
  <si>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</si>
  <si>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</si>
  <si>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</si>
  <si>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</si>
  <si>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</si>
  <si>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</si>
  <si>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</si>
  <si>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</si>
  <si>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</si>
  <si>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</si>
  <si>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</si>
  <si>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</si>
  <si>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</si>
  <si>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</si>
  <si>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</si>
  <si>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</si>
  <si>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</si>
  <si>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</si>
  <si>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</si>
  <si>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</si>
  <si>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</si>
  <si>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</si>
  <si>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</si>
  <si>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</si>
  <si>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</si>
  <si>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</si>
  <si>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</si>
  <si>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</si>
  <si>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</si>
  <si>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</si>
  <si>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</si>
  <si>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</si>
  <si>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</si>
  <si>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</si>
  <si>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</si>
  <si>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</si>
  <si>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</si>
  <si>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</si>
  <si>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</si>
  <si>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</si>
  <si>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</si>
  <si>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</si>
  <si>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</si>
  <si>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</si>
  <si>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</si>
  <si>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</si>
  <si>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</si>
  <si>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</si>
  <si>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</si>
  <si>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</si>
  <si>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</si>
  <si>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</si>
  <si>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</si>
  <si>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</si>
  <si>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</si>
  <si>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</si>
  <si>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</si>
  <si>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</si>
  <si>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</si>
  <si>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</si>
  <si>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</si>
  <si>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</si>
  <si>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</si>
  <si>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</si>
  <si>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</si>
  <si>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</si>
  <si>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</si>
  <si>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</si>
  <si>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</si>
  <si>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</si>
  <si>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</si>
  <si>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</si>
  <si>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</si>
  <si>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</si>
  <si>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</si>
  <si>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</si>
  <si>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</si>
  <si>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</si>
  <si>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</si>
  <si>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</si>
  <si>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</si>
  <si>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</si>
  <si>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</si>
  <si>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</si>
  <si>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</si>
  <si>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</si>
  <si>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</si>
  <si>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</si>
  <si>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</si>
  <si>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</si>
  <si>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</si>
  <si>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</si>
  <si>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</si>
  <si>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</si>
  <si>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</si>
  <si>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</si>
  <si>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</si>
  <si>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</si>
  <si>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</si>
  <si>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</si>
  <si>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</si>
  <si>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</si>
  <si>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</si>
  <si>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</si>
  <si>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</si>
  <si>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</si>
  <si>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</si>
  <si>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</si>
  <si>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</si>
  <si>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</si>
  <si>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</si>
  <si>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</si>
  <si>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</si>
  <si>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</si>
  <si>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</si>
  <si>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</si>
  <si>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</si>
  <si>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</si>
  <si>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</si>
  <si>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</si>
  <si>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</si>
  <si>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</si>
  <si>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</si>
  <si>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</si>
  <si>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</si>
  <si>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</si>
  <si>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</si>
  <si>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</si>
  <si>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</si>
  <si>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</si>
  <si>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</si>
  <si>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</si>
  <si>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</si>
  <si>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</si>
  <si>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</si>
  <si>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</si>
  <si>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</si>
  <si>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</si>
  <si>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</si>
  <si>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</si>
  <si>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</si>
  <si>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</si>
  <si>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</si>
  <si>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</si>
  <si>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</si>
  <si>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</si>
  <si>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</si>
  <si>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</si>
  <si>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</si>
  <si>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</si>
  <si>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</si>
  <si>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</si>
  <si>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</si>
  <si>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</si>
  <si>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</si>
  <si>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</si>
  <si>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</si>
  <si>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</si>
  <si>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</si>
  <si>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</si>
  <si>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</si>
  <si>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</si>
  <si>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</si>
  <si>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</si>
  <si>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</si>
  <si>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</si>
  <si>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</si>
  <si>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</si>
  <si>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</si>
  <si>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</si>
  <si>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</si>
  <si>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</si>
  <si>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</si>
  <si>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</si>
  <si>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</si>
  <si>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</si>
  <si>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</si>
  <si>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</si>
  <si>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</si>
  <si>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</si>
  <si>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</si>
  <si>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</si>
  <si>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</si>
  <si>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</si>
  <si>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</si>
  <si>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</si>
  <si>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</si>
  <si>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</si>
  <si>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</si>
  <si>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</si>
  <si>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</si>
  <si>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</si>
  <si>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</si>
  <si>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</si>
  <si>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</si>
  <si>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</si>
  <si>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</si>
  <si>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</si>
  <si>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</si>
  <si>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</si>
  <si>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</si>
  <si>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</si>
  <si>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</si>
  <si>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</si>
  <si>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</si>
  <si>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</si>
  <si>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</si>
  <si>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</si>
  <si>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</si>
  <si>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</si>
  <si>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</si>
  <si>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</si>
  <si>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</si>
  <si>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</si>
  <si>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</si>
  <si>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</si>
  <si>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</si>
  <si>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</si>
  <si>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</si>
  <si>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</si>
  <si>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</si>
  <si>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</si>
  <si>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</si>
  <si>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</si>
  <si>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</si>
  <si>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</si>
  <si>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</si>
  <si>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</si>
  <si>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</si>
  <si>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</si>
  <si>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</si>
  <si>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</si>
  <si>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</si>
  <si>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</si>
  <si>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</si>
  <si>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</si>
  <si>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</si>
  <si>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</si>
  <si>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</si>
  <si>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</si>
  <si>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</si>
  <si>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</si>
  <si>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</si>
  <si>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</si>
  <si>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</si>
  <si>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</si>
  <si>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</si>
  <si>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</si>
  <si>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</si>
  <si>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</si>
  <si>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</si>
  <si>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</si>
  <si>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</si>
  <si>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</si>
  <si>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</si>
  <si>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</si>
  <si>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</si>
  <si>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</si>
  <si>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</si>
  <si>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</si>
  <si>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</si>
  <si>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</si>
  <si>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</si>
  <si>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</si>
  <si>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</si>
  <si>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</si>
  <si>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</si>
  <si>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</si>
  <si>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</si>
  <si>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</si>
  <si>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</si>
  <si>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</si>
  <si>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</si>
  <si>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</si>
  <si>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</si>
  <si>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</si>
  <si>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</si>
  <si>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</si>
  <si>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</si>
  <si>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</si>
  <si>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</si>
  <si>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</si>
  <si>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</si>
  <si>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</si>
  <si>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</si>
  <si>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</si>
  <si>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</si>
  <si>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</si>
  <si>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</si>
  <si>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</si>
  <si>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</si>
  <si>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</si>
  <si>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</si>
  <si>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</si>
  <si>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</si>
  <si>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</si>
  <si>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</si>
  <si>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</si>
  <si>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</si>
  <si>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</si>
  <si>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</si>
  <si>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</si>
  <si>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</si>
  <si>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</si>
  <si>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</si>
  <si>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</si>
  <si>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</si>
  <si>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</si>
  <si>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</si>
  <si>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</si>
  <si>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</si>
  <si>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</si>
  <si>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</si>
  <si>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</si>
  <si>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</si>
  <si>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</si>
  <si>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</si>
  <si>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</si>
  <si>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</si>
  <si>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</si>
  <si>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</si>
  <si>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</si>
  <si>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</si>
  <si>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</si>
  <si>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</si>
  <si>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</si>
  <si>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</si>
  <si>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</si>
  <si>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</si>
  <si>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</si>
  <si>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</si>
  <si>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</si>
  <si>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</si>
  <si>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</si>
  <si>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</si>
  <si>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</si>
  <si>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</si>
  <si>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</si>
  <si>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</si>
  <si>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</si>
  <si>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</si>
  <si>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</si>
  <si>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</si>
  <si>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</si>
  <si>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</si>
  <si>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</si>
  <si>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</si>
  <si>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</si>
  <si>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</si>
  <si>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</si>
  <si>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</si>
  <si>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</si>
  <si>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</si>
  <si>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</si>
  <si>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</si>
  <si>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</si>
  <si>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</si>
  <si>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</si>
  <si>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</si>
  <si>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</si>
  <si>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</si>
  <si>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</si>
  <si>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</si>
  <si>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</si>
  <si>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</si>
  <si>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</si>
  <si>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</si>
  <si>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</si>
  <si>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</si>
  <si>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</si>
  <si>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</si>
  <si>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</si>
  <si>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</si>
  <si>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</si>
  <si>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</si>
  <si>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</si>
  <si>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</si>
  <si>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</si>
  <si>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</si>
  <si>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</si>
  <si>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</si>
  <si>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</si>
  <si>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</si>
  <si>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</si>
  <si>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</si>
  <si>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</si>
  <si>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</si>
  <si>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</si>
  <si>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</si>
  <si>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</si>
  <si>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</si>
  <si>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</si>
  <si>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</si>
  <si>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</si>
  <si>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</si>
  <si>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</si>
  <si>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</si>
  <si>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</si>
  <si>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</si>
  <si>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</si>
  <si>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</si>
  <si>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</si>
  <si>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</si>
  <si>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</si>
  <si>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</si>
  <si>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</si>
  <si>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</si>
  <si>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</si>
  <si>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</si>
  <si>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</si>
  <si>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</si>
  <si>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</si>
  <si>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</si>
  <si>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</si>
  <si>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</si>
  <si>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</si>
  <si>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</si>
  <si>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</si>
  <si>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</si>
  <si>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</si>
  <si>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</si>
  <si>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</si>
  <si>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</si>
  <si>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</si>
  <si>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</si>
  <si>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</si>
  <si>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</si>
  <si>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</si>
  <si>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</si>
  <si>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</si>
  <si>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</si>
  <si>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</si>
  <si>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</si>
  <si>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</si>
  <si>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</si>
  <si>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</si>
  <si>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</si>
  <si>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</si>
  <si>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</si>
  <si>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</si>
  <si>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</si>
  <si>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</si>
  <si>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</si>
  <si>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</si>
  <si>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</si>
  <si>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</si>
  <si>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</si>
  <si>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</si>
  <si>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</si>
  <si>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</si>
  <si>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</si>
  <si>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</si>
  <si>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</si>
  <si>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</si>
  <si>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</si>
  <si>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</si>
  <si>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</si>
  <si>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</si>
  <si>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</si>
  <si>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</si>
  <si>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</si>
  <si>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</si>
  <si>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</si>
  <si>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</si>
  <si>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</si>
  <si>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</si>
  <si>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</si>
  <si>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</si>
  <si>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</si>
  <si>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</si>
  <si>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</si>
  <si>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</si>
  <si>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</si>
  <si>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</si>
  <si>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</si>
  <si>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</si>
  <si>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</si>
  <si>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</si>
  <si>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</si>
  <si>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</si>
  <si>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</si>
  <si>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</si>
  <si>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</si>
  <si>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</si>
  <si>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</si>
  <si>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</si>
  <si>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</si>
  <si>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</si>
  <si>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</si>
  <si>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</si>
  <si>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</si>
  <si>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</si>
  <si>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</si>
  <si>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</si>
  <si>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</si>
  <si>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</si>
  <si>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</si>
  <si>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</si>
  <si>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</si>
  <si>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</si>
  <si>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</si>
  <si>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</si>
  <si>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</si>
  <si>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</si>
  <si>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</si>
  <si>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</si>
  <si>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</si>
  <si>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</si>
  <si>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</si>
  <si>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</si>
  <si>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</si>
  <si>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</si>
  <si>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</si>
  <si>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</si>
  <si>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</si>
  <si>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</si>
  <si>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</si>
  <si>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</si>
  <si>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</si>
  <si>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</si>
  <si>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</si>
  <si>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</si>
  <si>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</si>
  <si>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</si>
  <si>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</si>
  <si>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</si>
  <si>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</si>
  <si>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</si>
  <si>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</si>
  <si>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</si>
  <si>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</si>
  <si>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</si>
  <si>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</si>
  <si>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</si>
  <si>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</si>
  <si>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</si>
  <si>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</si>
  <si>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</si>
  <si>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</si>
  <si>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</si>
  <si>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</si>
  <si>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</si>
  <si>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</si>
  <si>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</si>
  <si>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</si>
  <si>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</si>
  <si>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</si>
  <si>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</si>
  <si>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</si>
  <si>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</si>
  <si>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</si>
  <si>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</si>
  <si>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</si>
  <si>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</si>
  <si>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</si>
  <si>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</si>
  <si>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</si>
  <si>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</si>
  <si>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</si>
  <si>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</si>
  <si>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</si>
  <si>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</si>
  <si>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</si>
  <si>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</si>
  <si>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</si>
  <si>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</si>
  <si>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</si>
  <si>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</si>
  <si>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</si>
  <si>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</si>
  <si>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</si>
  <si>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</si>
  <si>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</si>
  <si>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</si>
  <si>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</si>
  <si>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</si>
  <si>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</si>
  <si>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</si>
  <si>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</si>
  <si>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</si>
  <si>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</si>
  <si>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</si>
  <si>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</si>
  <si>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</si>
  <si>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</si>
  <si>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</si>
  <si>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</si>
  <si>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</si>
  <si>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</si>
  <si>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</si>
  <si>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</si>
  <si>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</si>
  <si>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</si>
  <si>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</si>
  <si>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</si>
  <si>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</si>
  <si>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</si>
  <si>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</si>
  <si>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</si>
  <si>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</si>
  <si>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</si>
  <si>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</si>
  <si>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</si>
  <si>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</si>
  <si>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</si>
  <si>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</si>
  <si>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</si>
  <si>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</si>
  <si>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</si>
  <si>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</si>
  <si>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</si>
  <si>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</si>
  <si>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</si>
  <si>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</si>
  <si>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</si>
  <si>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</si>
  <si>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</si>
  <si>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</si>
  <si>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</si>
  <si>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</si>
  <si>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</si>
  <si>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</si>
  <si>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</si>
  <si>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</si>
  <si>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</si>
  <si>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</si>
  <si>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</si>
  <si>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</si>
  <si>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</si>
  <si>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</si>
  <si>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</si>
  <si>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</si>
  <si>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</si>
  <si>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</si>
  <si>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</si>
  <si>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</si>
  <si>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</si>
  <si>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</si>
  <si>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</si>
  <si>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</si>
  <si>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</si>
  <si>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</si>
  <si>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</si>
  <si>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</si>
  <si>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</si>
  <si>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</si>
  <si>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</si>
  <si>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</si>
  <si>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</si>
  <si>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</si>
  <si>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</si>
  <si>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</si>
  <si>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</si>
  <si>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</si>
  <si>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</si>
  <si>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</si>
  <si>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</si>
  <si>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</si>
  <si>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</si>
  <si>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</si>
  <si>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</si>
  <si>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</si>
  <si>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</si>
  <si>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</si>
  <si>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</si>
  <si>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</si>
  <si>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</si>
  <si>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</si>
  <si>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</si>
  <si>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</si>
  <si>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</si>
  <si>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</si>
  <si>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</si>
  <si>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</si>
  <si>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</si>
  <si>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</si>
  <si>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</si>
  <si>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</si>
  <si>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</si>
  <si>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</si>
  <si>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</si>
  <si>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</si>
  <si>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</si>
  <si>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</si>
  <si>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</si>
  <si>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</si>
  <si>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</si>
  <si>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</si>
  <si>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</si>
  <si>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</si>
  <si>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</si>
  <si>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</si>
  <si>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</si>
  <si>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</si>
  <si>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</si>
  <si>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</si>
  <si>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</si>
  <si>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</si>
  <si>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</si>
  <si>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</si>
  <si>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</si>
  <si>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VENTA TIKETS</t>
  </si>
  <si>
    <t>PROVEEDORES</t>
  </si>
  <si>
    <t>DEPOSITO</t>
  </si>
  <si>
    <t>FALTANTE POR DEPOSITAR</t>
  </si>
  <si>
    <t>VENTA DEL 21 DE OCTUBRE 2022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</si>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</sst>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49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44" fontId="33" fillId="0" borderId="0" xfId="1" applyFont="1"/>
    <xf numFmtId="44" fontId="62" fillId="0" borderId="0" xfId="1" applyFont="1"/>
    <xf numFmtId="44" fontId="33" fillId="0" borderId="5" xfId="1" applyFont="1" applyBorder="1"/>
    <xf numFmtId="0" fontId="12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7" fillId="0" borderId="0" xfId="0" applyFont="1"/>
    <xf numFmtId="44" fontId="33" fillId="3" borderId="0" xfId="1" applyFont="1" applyFill="1"/>
    <xf numFmtId="44" fontId="78" fillId="3" borderId="15" xfId="1" applyFont="1" applyFill="1" applyBorder="1"/>
    <xf numFmtId="0" fontId="0" fillId="3" borderId="0" xfId="0" applyFill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33" fillId="16" borderId="1" xfId="1" applyFont="1" applyFill="1" applyBorder="1" applyAlignment="1">
      <alignment horizontal="center" vertical="center"/>
    </xf>
    <xf numFmtId="44" fontId="33" fillId="16" borderId="3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CCFF66"/>
      <color rgb="FFCC99FF"/>
      <color rgb="FF66FFFF"/>
      <color rgb="FFFFCCFF"/>
      <color rgb="FF0000FF"/>
      <color rgb="FF990033"/>
      <color rgb="FF00FF00"/>
      <color rgb="FFFF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2</xdr:row>
      <xdr:rowOff>180975</xdr:rowOff>
    </xdr:from>
    <xdr:to>
      <xdr:col>2</xdr:col>
      <xdr:colOff>1247775</xdr:colOff>
      <xdr:row>2</xdr:row>
      <xdr:rowOff>304800</xdr:rowOff>
    </xdr:to>
    <xdr:cxnSp macro="">
      <xdr:nvCxnSpPr>
        <xdr:cNvPr id="3" name="Conector recto de flecha 2"/>
        <xdr:cNvCxnSpPr/>
      </xdr:nvCxnSpPr>
      <xdr:spPr>
        <a:xfrm>
          <a:off x="1704975" y="561975"/>
          <a:ext cx="1181100" cy="1238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28576</xdr:colOff>
      <xdr:row>3</xdr:row>
      <xdr:rowOff>38100</xdr:rowOff>
    </xdr:from>
    <xdr:to>
      <xdr:col>3</xdr:col>
      <xdr:colOff>1104900</xdr:colOff>
      <xdr:row>8</xdr:row>
      <xdr:rowOff>28575</xdr:rowOff>
    </xdr:to>
    <xdr:cxnSp macro="">
      <xdr:nvCxnSpPr>
        <xdr:cNvPr id="5" name="Conector recto de flecha 4"/>
        <xdr:cNvCxnSpPr/>
      </xdr:nvCxnSpPr>
      <xdr:spPr>
        <a:xfrm flipH="1">
          <a:off x="3200401" y="952500"/>
          <a:ext cx="1076324" cy="1333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70"/>
      <c r="C1" s="872" t="s">
        <v>25</v>
      </c>
      <c r="D1" s="873"/>
      <c r="E1" s="873"/>
      <c r="F1" s="873"/>
      <c r="G1" s="873"/>
      <c r="H1" s="873"/>
      <c r="I1" s="873"/>
      <c r="J1" s="873"/>
      <c r="K1" s="873"/>
      <c r="L1" s="873"/>
      <c r="M1" s="873"/>
    </row>
    <row r="2" spans="1:19" ht="16.5" thickBot="1" x14ac:dyDescent="0.3">
      <c r="B2" s="871"/>
      <c r="C2" s="3"/>
      <c r="H2" s="5"/>
      <c r="I2" s="6"/>
      <c r="J2" s="7"/>
      <c r="L2" s="8"/>
      <c r="M2" s="6"/>
      <c r="N2" s="9"/>
    </row>
    <row r="3" spans="1:19" ht="21.75" thickBot="1" x14ac:dyDescent="0.35">
      <c r="B3" s="874" t="s">
        <v>0</v>
      </c>
      <c r="C3" s="875"/>
      <c r="D3" s="10"/>
      <c r="E3" s="11"/>
      <c r="F3" s="11"/>
      <c r="H3" s="876" t="s">
        <v>26</v>
      </c>
      <c r="I3" s="876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877" t="s">
        <v>2</v>
      </c>
      <c r="F4" s="878"/>
      <c r="H4" s="879" t="s">
        <v>3</v>
      </c>
      <c r="I4" s="880"/>
      <c r="J4" s="19"/>
      <c r="K4" s="166"/>
      <c r="L4" s="20"/>
      <c r="M4" s="21" t="s">
        <v>4</v>
      </c>
      <c r="N4" s="22" t="s">
        <v>5</v>
      </c>
      <c r="P4" s="886" t="s">
        <v>6</v>
      </c>
      <c r="Q4" s="887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888">
        <f>SUM(M5:M38)</f>
        <v>247061</v>
      </c>
      <c r="N39" s="890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889"/>
      <c r="N40" s="891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892" t="s">
        <v>11</v>
      </c>
      <c r="I52" s="893"/>
      <c r="J52" s="100"/>
      <c r="K52" s="894">
        <f>I50+L50</f>
        <v>53873.49</v>
      </c>
      <c r="L52" s="895"/>
      <c r="M52" s="896">
        <f>N39+M39</f>
        <v>419924</v>
      </c>
      <c r="N52" s="897"/>
      <c r="P52" s="34"/>
      <c r="Q52" s="9"/>
    </row>
    <row r="53" spans="1:17" ht="15.75" x14ac:dyDescent="0.25">
      <c r="D53" s="898" t="s">
        <v>12</v>
      </c>
      <c r="E53" s="898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898" t="s">
        <v>95</v>
      </c>
      <c r="E54" s="898"/>
      <c r="F54" s="96">
        <v>-549976.4</v>
      </c>
      <c r="I54" s="899" t="s">
        <v>13</v>
      </c>
      <c r="J54" s="900"/>
      <c r="K54" s="901">
        <f>F56+F57+F58</f>
        <v>-24577.400000000023</v>
      </c>
      <c r="L54" s="902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903">
        <f>-C4</f>
        <v>0</v>
      </c>
      <c r="L56" s="904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881" t="s">
        <v>18</v>
      </c>
      <c r="E58" s="882"/>
      <c r="F58" s="113">
        <v>567389.35</v>
      </c>
      <c r="I58" s="883" t="s">
        <v>97</v>
      </c>
      <c r="J58" s="884"/>
      <c r="K58" s="885">
        <f>K54+K56</f>
        <v>-24577.400000000023</v>
      </c>
      <c r="L58" s="885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66" t="s">
        <v>597</v>
      </c>
      <c r="J76" s="967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68"/>
      <c r="J77" s="969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32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933"/>
      <c r="K81" s="1"/>
      <c r="L81" s="97"/>
      <c r="M81" s="3"/>
      <c r="N81" s="1"/>
    </row>
    <row r="82" spans="1:14" ht="18.75" x14ac:dyDescent="0.3">
      <c r="A82" s="435"/>
      <c r="B82" s="965" t="s">
        <v>595</v>
      </c>
      <c r="C82" s="965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70"/>
      <c r="C1" s="936" t="s">
        <v>451</v>
      </c>
      <c r="D1" s="937"/>
      <c r="E1" s="937"/>
      <c r="F1" s="937"/>
      <c r="G1" s="937"/>
      <c r="H1" s="937"/>
      <c r="I1" s="937"/>
      <c r="J1" s="937"/>
      <c r="K1" s="937"/>
      <c r="L1" s="937"/>
      <c r="M1" s="937"/>
    </row>
    <row r="2" spans="1:25" ht="16.5" thickBot="1" x14ac:dyDescent="0.3">
      <c r="B2" s="871"/>
      <c r="C2" s="3"/>
      <c r="H2" s="5"/>
      <c r="I2" s="6"/>
      <c r="J2" s="7"/>
      <c r="L2" s="8"/>
      <c r="M2" s="6"/>
      <c r="N2" s="9"/>
    </row>
    <row r="3" spans="1:25" ht="21.75" thickBot="1" x14ac:dyDescent="0.35">
      <c r="B3" s="874" t="s">
        <v>0</v>
      </c>
      <c r="C3" s="875"/>
      <c r="D3" s="10"/>
      <c r="E3" s="11"/>
      <c r="F3" s="11"/>
      <c r="H3" s="876" t="s">
        <v>26</v>
      </c>
      <c r="I3" s="876"/>
      <c r="K3" s="165"/>
      <c r="L3" s="13"/>
      <c r="M3" s="14"/>
      <c r="P3" s="913" t="s">
        <v>6</v>
      </c>
      <c r="R3" s="934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877" t="s">
        <v>2</v>
      </c>
      <c r="F4" s="878"/>
      <c r="H4" s="879" t="s">
        <v>3</v>
      </c>
      <c r="I4" s="880"/>
      <c r="J4" s="19"/>
      <c r="K4" s="166"/>
      <c r="L4" s="20"/>
      <c r="M4" s="21" t="s">
        <v>4</v>
      </c>
      <c r="N4" s="22" t="s">
        <v>5</v>
      </c>
      <c r="P4" s="914"/>
      <c r="Q4" s="322" t="s">
        <v>217</v>
      </c>
      <c r="R4" s="935"/>
      <c r="W4" s="923" t="s">
        <v>124</v>
      </c>
      <c r="X4" s="923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23"/>
      <c r="X5" s="923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27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28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29"/>
      <c r="X21" s="929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30"/>
      <c r="X23" s="930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30"/>
      <c r="X24" s="930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31"/>
      <c r="X25" s="931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31"/>
      <c r="X26" s="931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24"/>
      <c r="X27" s="925"/>
      <c r="Y27" s="926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25"/>
      <c r="X28" s="925"/>
      <c r="Y28" s="926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15">
        <f>SUM(M5:M35)</f>
        <v>2220612.02</v>
      </c>
      <c r="N36" s="917">
        <f>SUM(N5:N35)</f>
        <v>833865</v>
      </c>
      <c r="O36" s="276"/>
      <c r="P36" s="277">
        <v>0</v>
      </c>
      <c r="Q36" s="961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16"/>
      <c r="N37" s="918"/>
      <c r="O37" s="276"/>
      <c r="P37" s="277">
        <v>0</v>
      </c>
      <c r="Q37" s="962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63">
        <f>M36+N36</f>
        <v>3054477.02</v>
      </c>
      <c r="N39" s="964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892" t="s">
        <v>11</v>
      </c>
      <c r="I68" s="893"/>
      <c r="J68" s="100"/>
      <c r="K68" s="894">
        <f>I66+L66</f>
        <v>314868.39999999997</v>
      </c>
      <c r="L68" s="921"/>
      <c r="M68" s="272"/>
      <c r="N68" s="272"/>
      <c r="P68" s="34"/>
      <c r="Q68" s="13"/>
    </row>
    <row r="69" spans="1:17" x14ac:dyDescent="0.25">
      <c r="D69" s="898" t="s">
        <v>12</v>
      </c>
      <c r="E69" s="898"/>
      <c r="F69" s="312">
        <f>F66-K68-C66</f>
        <v>1594593.8500000003</v>
      </c>
      <c r="I69" s="102"/>
      <c r="J69" s="103"/>
    </row>
    <row r="70" spans="1:17" ht="18.75" x14ac:dyDescent="0.3">
      <c r="D70" s="922" t="s">
        <v>95</v>
      </c>
      <c r="E70" s="922"/>
      <c r="F70" s="111">
        <v>-1360260.32</v>
      </c>
      <c r="I70" s="899" t="s">
        <v>13</v>
      </c>
      <c r="J70" s="900"/>
      <c r="K70" s="901">
        <f>F72+F73+F74</f>
        <v>1938640.11</v>
      </c>
      <c r="L70" s="901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903">
        <f>-C4</f>
        <v>-1266568.45</v>
      </c>
      <c r="L72" s="904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881" t="s">
        <v>18</v>
      </c>
      <c r="E74" s="882"/>
      <c r="F74" s="113">
        <v>1792817.68</v>
      </c>
      <c r="I74" s="883" t="s">
        <v>198</v>
      </c>
      <c r="J74" s="884"/>
      <c r="K74" s="885">
        <f>K70+K72</f>
        <v>672071.66000000015</v>
      </c>
      <c r="L74" s="885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74" t="s">
        <v>594</v>
      </c>
      <c r="J44" s="975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76"/>
      <c r="J45" s="977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978"/>
      <c r="J46" s="979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32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933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70" t="s">
        <v>594</v>
      </c>
      <c r="J83" s="971"/>
    </row>
    <row r="84" spans="1:14" ht="19.5" thickBot="1" x14ac:dyDescent="0.35">
      <c r="A84" s="513" t="s">
        <v>598</v>
      </c>
      <c r="B84" s="514"/>
      <c r="C84" s="515"/>
      <c r="D84" s="491"/>
      <c r="I84" s="972"/>
      <c r="J84" s="973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70"/>
      <c r="C1" s="936" t="s">
        <v>620</v>
      </c>
      <c r="D1" s="937"/>
      <c r="E1" s="937"/>
      <c r="F1" s="937"/>
      <c r="G1" s="937"/>
      <c r="H1" s="937"/>
      <c r="I1" s="937"/>
      <c r="J1" s="937"/>
      <c r="K1" s="937"/>
      <c r="L1" s="937"/>
      <c r="M1" s="937"/>
    </row>
    <row r="2" spans="1:25" ht="16.5" thickBot="1" x14ac:dyDescent="0.3">
      <c r="B2" s="871"/>
      <c r="C2" s="3"/>
      <c r="H2" s="5"/>
      <c r="I2" s="6"/>
      <c r="J2" s="7"/>
      <c r="L2" s="8"/>
      <c r="M2" s="6"/>
      <c r="N2" s="9"/>
    </row>
    <row r="3" spans="1:25" ht="21.75" thickBot="1" x14ac:dyDescent="0.35">
      <c r="B3" s="874" t="s">
        <v>0</v>
      </c>
      <c r="C3" s="875"/>
      <c r="D3" s="10"/>
      <c r="E3" s="11"/>
      <c r="F3" s="11"/>
      <c r="H3" s="876" t="s">
        <v>26</v>
      </c>
      <c r="I3" s="876"/>
      <c r="K3" s="165"/>
      <c r="L3" s="13"/>
      <c r="M3" s="14"/>
      <c r="P3" s="913" t="s">
        <v>6</v>
      </c>
      <c r="R3" s="934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877" t="s">
        <v>2</v>
      </c>
      <c r="F4" s="878"/>
      <c r="H4" s="879" t="s">
        <v>3</v>
      </c>
      <c r="I4" s="880"/>
      <c r="J4" s="19"/>
      <c r="K4" s="166"/>
      <c r="L4" s="20"/>
      <c r="M4" s="21" t="s">
        <v>4</v>
      </c>
      <c r="N4" s="22" t="s">
        <v>5</v>
      </c>
      <c r="P4" s="914"/>
      <c r="Q4" s="322" t="s">
        <v>217</v>
      </c>
      <c r="R4" s="935"/>
      <c r="W4" s="923" t="s">
        <v>124</v>
      </c>
      <c r="X4" s="923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23"/>
      <c r="X5" s="923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27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28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29"/>
      <c r="X21" s="929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30"/>
      <c r="X23" s="930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30"/>
      <c r="X24" s="930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31"/>
      <c r="X25" s="931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31"/>
      <c r="X26" s="931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24"/>
      <c r="X27" s="925"/>
      <c r="Y27" s="926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25"/>
      <c r="X28" s="925"/>
      <c r="Y28" s="926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15">
        <f>SUM(M5:M40)</f>
        <v>2479367.6100000003</v>
      </c>
      <c r="N41" s="915">
        <f>SUM(N5:N40)</f>
        <v>1195667</v>
      </c>
      <c r="P41" s="505">
        <f>SUM(P5:P40)</f>
        <v>4355326.74</v>
      </c>
      <c r="Q41" s="980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16"/>
      <c r="N42" s="916"/>
      <c r="P42" s="34"/>
      <c r="Q42" s="981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982">
        <f>M41+N41</f>
        <v>3675034.6100000003</v>
      </c>
      <c r="N45" s="983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892" t="s">
        <v>11</v>
      </c>
      <c r="I70" s="893"/>
      <c r="J70" s="100"/>
      <c r="K70" s="894">
        <f>I68+L68</f>
        <v>428155.54000000004</v>
      </c>
      <c r="L70" s="921"/>
      <c r="M70" s="272"/>
      <c r="N70" s="272"/>
      <c r="P70" s="34"/>
      <c r="Q70" s="13"/>
    </row>
    <row r="71" spans="1:17" x14ac:dyDescent="0.25">
      <c r="D71" s="898" t="s">
        <v>12</v>
      </c>
      <c r="E71" s="898"/>
      <c r="F71" s="312">
        <f>F68-K70-C68</f>
        <v>1631087.67</v>
      </c>
      <c r="I71" s="102"/>
      <c r="J71" s="103"/>
      <c r="P71" s="34"/>
    </row>
    <row r="72" spans="1:17" ht="18.75" x14ac:dyDescent="0.3">
      <c r="D72" s="922" t="s">
        <v>95</v>
      </c>
      <c r="E72" s="922"/>
      <c r="F72" s="111">
        <v>-1884975.46</v>
      </c>
      <c r="I72" s="899" t="s">
        <v>13</v>
      </c>
      <c r="J72" s="900"/>
      <c r="K72" s="901">
        <f>F74+F75+F76</f>
        <v>1777829.89</v>
      </c>
      <c r="L72" s="901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903">
        <f>-C4</f>
        <v>-1792817.68</v>
      </c>
      <c r="L74" s="904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881" t="s">
        <v>18</v>
      </c>
      <c r="E76" s="882"/>
      <c r="F76" s="113">
        <v>2112071.92</v>
      </c>
      <c r="I76" s="883" t="s">
        <v>852</v>
      </c>
      <c r="J76" s="884"/>
      <c r="K76" s="885">
        <f>K72+K74</f>
        <v>-14987.790000000037</v>
      </c>
      <c r="L76" s="885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74" t="s">
        <v>594</v>
      </c>
      <c r="J54" s="975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76"/>
      <c r="J55" s="977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978"/>
      <c r="J56" s="979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932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933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70" t="s">
        <v>594</v>
      </c>
      <c r="J93" s="971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72"/>
      <c r="J94" s="973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984">
        <f>SUM(D106:D129)</f>
        <v>759581.99999999988</v>
      </c>
      <c r="D130" s="985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999" t="s">
        <v>1242</v>
      </c>
      <c r="C2" s="1000"/>
      <c r="D2" s="1001"/>
      <c r="F2" s="987" t="s">
        <v>1241</v>
      </c>
      <c r="G2" s="988"/>
      <c r="H2" s="989"/>
    </row>
    <row r="3" spans="2:8" ht="27.75" customHeight="1" thickBot="1" x14ac:dyDescent="0.3">
      <c r="B3" s="1002"/>
      <c r="C3" s="1003"/>
      <c r="D3" s="1004"/>
      <c r="F3" s="990"/>
      <c r="G3" s="991"/>
      <c r="H3" s="992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993">
        <f>SUM(H5:H10)</f>
        <v>334337</v>
      </c>
      <c r="H11" s="994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997" t="s">
        <v>749</v>
      </c>
      <c r="D15" s="995">
        <f>D11-D13</f>
        <v>-69877</v>
      </c>
      <c r="E15" s="1005" t="s">
        <v>1243</v>
      </c>
      <c r="F15" s="1006"/>
      <c r="G15" s="1006"/>
      <c r="H15" s="1007"/>
    </row>
    <row r="16" spans="2:8" ht="18.75" customHeight="1" thickBot="1" x14ac:dyDescent="0.3">
      <c r="C16" s="998"/>
      <c r="D16" s="996"/>
      <c r="E16" s="1008"/>
      <c r="F16" s="1009"/>
      <c r="G16" s="1009"/>
      <c r="H16" s="1010"/>
    </row>
    <row r="17" spans="3:4" ht="18.75" x14ac:dyDescent="0.3">
      <c r="C17" s="986" t="s">
        <v>751</v>
      </c>
      <c r="D17" s="986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70"/>
      <c r="C1" s="936" t="s">
        <v>752</v>
      </c>
      <c r="D1" s="937"/>
      <c r="E1" s="937"/>
      <c r="F1" s="937"/>
      <c r="G1" s="937"/>
      <c r="H1" s="937"/>
      <c r="I1" s="937"/>
      <c r="J1" s="937"/>
      <c r="K1" s="937"/>
      <c r="L1" s="937"/>
      <c r="M1" s="937"/>
    </row>
    <row r="2" spans="1:25" ht="16.5" thickBot="1" x14ac:dyDescent="0.3">
      <c r="B2" s="871"/>
      <c r="C2" s="3"/>
      <c r="H2" s="5"/>
      <c r="I2" s="6"/>
      <c r="J2" s="7"/>
      <c r="L2" s="8"/>
      <c r="M2" s="6"/>
      <c r="N2" s="9"/>
    </row>
    <row r="3" spans="1:25" ht="21.75" thickBot="1" x14ac:dyDescent="0.35">
      <c r="B3" s="874" t="s">
        <v>0</v>
      </c>
      <c r="C3" s="875"/>
      <c r="D3" s="10"/>
      <c r="E3" s="553"/>
      <c r="F3" s="11"/>
      <c r="H3" s="876" t="s">
        <v>26</v>
      </c>
      <c r="I3" s="876"/>
      <c r="K3" s="165"/>
      <c r="L3" s="13"/>
      <c r="M3" s="14"/>
      <c r="P3" s="913" t="s">
        <v>6</v>
      </c>
      <c r="R3" s="934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877" t="s">
        <v>2</v>
      </c>
      <c r="F4" s="878"/>
      <c r="H4" s="879" t="s">
        <v>3</v>
      </c>
      <c r="I4" s="880"/>
      <c r="J4" s="556"/>
      <c r="K4" s="562"/>
      <c r="L4" s="563"/>
      <c r="M4" s="21" t="s">
        <v>4</v>
      </c>
      <c r="N4" s="22" t="s">
        <v>5</v>
      </c>
      <c r="P4" s="914"/>
      <c r="Q4" s="322" t="s">
        <v>217</v>
      </c>
      <c r="R4" s="935"/>
      <c r="U4" s="34"/>
      <c r="V4" s="128"/>
      <c r="W4" s="1011"/>
      <c r="X4" s="1011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11"/>
      <c r="X5" s="1011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12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12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29"/>
      <c r="X21" s="929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30"/>
      <c r="X23" s="930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30"/>
      <c r="X24" s="930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31"/>
      <c r="X25" s="931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31"/>
      <c r="X26" s="931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24"/>
      <c r="X27" s="925"/>
      <c r="Y27" s="926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25"/>
      <c r="X28" s="925"/>
      <c r="Y28" s="926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15">
        <f>SUM(M5:M40)</f>
        <v>1509924.1</v>
      </c>
      <c r="N41" s="915">
        <f>SUM(N5:N40)</f>
        <v>1012291</v>
      </c>
      <c r="P41" s="505">
        <f>SUM(P5:P40)</f>
        <v>3152648.1</v>
      </c>
      <c r="Q41" s="980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16"/>
      <c r="N42" s="916"/>
      <c r="P42" s="34"/>
      <c r="Q42" s="981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982">
        <f>M41+N41</f>
        <v>2522215.1</v>
      </c>
      <c r="N45" s="983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892" t="s">
        <v>11</v>
      </c>
      <c r="I63" s="893"/>
      <c r="J63" s="559"/>
      <c r="K63" s="1017">
        <f>I61+L61</f>
        <v>340912.75</v>
      </c>
      <c r="L63" s="1018"/>
      <c r="M63" s="272"/>
      <c r="N63" s="272"/>
      <c r="P63" s="34"/>
      <c r="Q63" s="13"/>
    </row>
    <row r="64" spans="1:17" x14ac:dyDescent="0.25">
      <c r="D64" s="898" t="s">
        <v>12</v>
      </c>
      <c r="E64" s="898"/>
      <c r="F64" s="312">
        <f>F61-K63-C61</f>
        <v>1458827.53</v>
      </c>
      <c r="I64" s="102"/>
      <c r="J64" s="560"/>
    </row>
    <row r="65" spans="2:17" ht="18.75" x14ac:dyDescent="0.3">
      <c r="D65" s="922" t="s">
        <v>95</v>
      </c>
      <c r="E65" s="922"/>
      <c r="F65" s="111">
        <v>-1572197.3</v>
      </c>
      <c r="I65" s="899" t="s">
        <v>13</v>
      </c>
      <c r="J65" s="900"/>
      <c r="K65" s="901">
        <f>F67+F68+F69</f>
        <v>2392765.5300000003</v>
      </c>
      <c r="L65" s="901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13">
        <f>-C4</f>
        <v>-2112071.92</v>
      </c>
      <c r="L67" s="901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881" t="s">
        <v>18</v>
      </c>
      <c r="E69" s="882"/>
      <c r="F69" s="113">
        <v>2546982.16</v>
      </c>
      <c r="I69" s="1014" t="s">
        <v>198</v>
      </c>
      <c r="J69" s="1015"/>
      <c r="K69" s="1016">
        <f>K65+K67</f>
        <v>280693.61000000034</v>
      </c>
      <c r="L69" s="1016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74" t="s">
        <v>594</v>
      </c>
      <c r="J38" s="975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76"/>
      <c r="J39" s="977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978"/>
      <c r="J40" s="979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932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933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70" t="s">
        <v>594</v>
      </c>
      <c r="J74" s="971"/>
    </row>
    <row r="75" spans="1:14" ht="19.5" thickBot="1" x14ac:dyDescent="0.35">
      <c r="A75" s="456"/>
      <c r="B75" s="649"/>
      <c r="C75" s="233"/>
      <c r="D75" s="650"/>
      <c r="E75" s="519"/>
      <c r="F75" s="111"/>
      <c r="I75" s="972"/>
      <c r="J75" s="973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21" t="s">
        <v>804</v>
      </c>
      <c r="B89" s="1022"/>
      <c r="C89" s="1022"/>
      <c r="E89"/>
      <c r="F89" s="111"/>
      <c r="I89"/>
      <c r="J89" s="194"/>
      <c r="M89"/>
      <c r="N89"/>
    </row>
    <row r="90" spans="1:14" ht="18.75" x14ac:dyDescent="0.3">
      <c r="A90" s="454"/>
      <c r="B90" s="1023" t="s">
        <v>805</v>
      </c>
      <c r="C90" s="1024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19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20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70"/>
      <c r="C1" s="936" t="s">
        <v>882</v>
      </c>
      <c r="D1" s="937"/>
      <c r="E1" s="937"/>
      <c r="F1" s="937"/>
      <c r="G1" s="937"/>
      <c r="H1" s="937"/>
      <c r="I1" s="937"/>
      <c r="J1" s="937"/>
      <c r="K1" s="937"/>
      <c r="L1" s="937"/>
      <c r="M1" s="937"/>
    </row>
    <row r="2" spans="1:18" ht="16.5" thickBot="1" x14ac:dyDescent="0.3">
      <c r="B2" s="871"/>
      <c r="C2" s="3"/>
      <c r="H2" s="5"/>
      <c r="I2" s="6"/>
      <c r="J2" s="7"/>
      <c r="L2" s="8"/>
      <c r="M2" s="6"/>
      <c r="N2" s="9"/>
    </row>
    <row r="3" spans="1:18" ht="21.75" thickBot="1" x14ac:dyDescent="0.35">
      <c r="B3" s="874" t="s">
        <v>0</v>
      </c>
      <c r="C3" s="875"/>
      <c r="D3" s="10"/>
      <c r="E3" s="553"/>
      <c r="F3" s="11"/>
      <c r="H3" s="876" t="s">
        <v>26</v>
      </c>
      <c r="I3" s="876"/>
      <c r="K3" s="165"/>
      <c r="L3" s="13"/>
      <c r="M3" s="14"/>
      <c r="P3" s="913" t="s">
        <v>6</v>
      </c>
      <c r="R3" s="934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877" t="s">
        <v>2</v>
      </c>
      <c r="F4" s="878"/>
      <c r="H4" s="879" t="s">
        <v>3</v>
      </c>
      <c r="I4" s="880"/>
      <c r="J4" s="556"/>
      <c r="K4" s="562"/>
      <c r="L4" s="563"/>
      <c r="M4" s="21" t="s">
        <v>4</v>
      </c>
      <c r="N4" s="22" t="s">
        <v>5</v>
      </c>
      <c r="P4" s="914"/>
      <c r="Q4" s="322" t="s">
        <v>217</v>
      </c>
      <c r="R4" s="935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15">
        <f>SUM(M5:M40)</f>
        <v>1737024</v>
      </c>
      <c r="N41" s="915">
        <f>SUM(N5:N40)</f>
        <v>1314313</v>
      </c>
      <c r="P41" s="505">
        <f>SUM(P5:P40)</f>
        <v>3810957.55</v>
      </c>
      <c r="Q41" s="980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16"/>
      <c r="N42" s="916"/>
      <c r="P42" s="34"/>
      <c r="Q42" s="981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982">
        <f>M41+N41</f>
        <v>3051337</v>
      </c>
      <c r="N45" s="983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92" t="s">
        <v>11</v>
      </c>
      <c r="I69" s="893"/>
      <c r="J69" s="559"/>
      <c r="K69" s="1017">
        <f>I67+L67</f>
        <v>534683.29</v>
      </c>
      <c r="L69" s="1018"/>
      <c r="M69" s="272"/>
      <c r="N69" s="272"/>
      <c r="P69" s="34"/>
      <c r="Q69" s="13"/>
    </row>
    <row r="70" spans="1:17" x14ac:dyDescent="0.25">
      <c r="D70" s="898" t="s">
        <v>12</v>
      </c>
      <c r="E70" s="898"/>
      <c r="F70" s="312">
        <f>F67-K69-C67</f>
        <v>1883028.8699999999</v>
      </c>
      <c r="I70" s="102"/>
      <c r="J70" s="560"/>
    </row>
    <row r="71" spans="1:17" ht="18.75" x14ac:dyDescent="0.3">
      <c r="D71" s="922" t="s">
        <v>95</v>
      </c>
      <c r="E71" s="922"/>
      <c r="F71" s="111">
        <v>-2122394.9</v>
      </c>
      <c r="I71" s="899" t="s">
        <v>13</v>
      </c>
      <c r="J71" s="900"/>
      <c r="K71" s="901">
        <f>F73+F74+F75</f>
        <v>2367293.46</v>
      </c>
      <c r="L71" s="90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13">
        <f>-C4</f>
        <v>-2546982.16</v>
      </c>
      <c r="L73" s="901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881" t="s">
        <v>18</v>
      </c>
      <c r="E75" s="882"/>
      <c r="F75" s="113">
        <v>2355426.54</v>
      </c>
      <c r="I75" s="883" t="s">
        <v>97</v>
      </c>
      <c r="J75" s="884"/>
      <c r="K75" s="885">
        <f>K71+K73</f>
        <v>-179688.70000000019</v>
      </c>
      <c r="L75" s="88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74" t="s">
        <v>594</v>
      </c>
      <c r="I43" s="975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76"/>
      <c r="I44" s="977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978"/>
      <c r="I45" s="97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70" t="s">
        <v>594</v>
      </c>
      <c r="I67" s="971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32" t="s">
        <v>207</v>
      </c>
      <c r="H68" s="972"/>
      <c r="I68" s="973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33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905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06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70"/>
      <c r="C1" s="936" t="s">
        <v>1025</v>
      </c>
      <c r="D1" s="937"/>
      <c r="E1" s="937"/>
      <c r="F1" s="937"/>
      <c r="G1" s="937"/>
      <c r="H1" s="937"/>
      <c r="I1" s="937"/>
      <c r="J1" s="937"/>
      <c r="K1" s="937"/>
      <c r="L1" s="937"/>
      <c r="M1" s="937"/>
    </row>
    <row r="2" spans="1:18" ht="16.5" thickBot="1" x14ac:dyDescent="0.3">
      <c r="B2" s="871"/>
      <c r="C2" s="3"/>
      <c r="H2" s="5"/>
      <c r="I2" s="6"/>
      <c r="J2" s="7"/>
      <c r="L2" s="8"/>
      <c r="M2" s="6"/>
      <c r="N2" s="9"/>
    </row>
    <row r="3" spans="1:18" ht="21.75" thickBot="1" x14ac:dyDescent="0.35">
      <c r="B3" s="874" t="s">
        <v>0</v>
      </c>
      <c r="C3" s="875"/>
      <c r="D3" s="10"/>
      <c r="E3" s="553"/>
      <c r="F3" s="11"/>
      <c r="H3" s="876" t="s">
        <v>26</v>
      </c>
      <c r="I3" s="876"/>
      <c r="K3" s="165"/>
      <c r="L3" s="13"/>
      <c r="M3" s="14"/>
      <c r="P3" s="913" t="s">
        <v>6</v>
      </c>
      <c r="R3" s="934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877" t="s">
        <v>2</v>
      </c>
      <c r="F4" s="878"/>
      <c r="H4" s="879" t="s">
        <v>3</v>
      </c>
      <c r="I4" s="880"/>
      <c r="J4" s="556"/>
      <c r="K4" s="562"/>
      <c r="L4" s="563"/>
      <c r="M4" s="21" t="s">
        <v>4</v>
      </c>
      <c r="N4" s="22" t="s">
        <v>5</v>
      </c>
      <c r="P4" s="914"/>
      <c r="Q4" s="322" t="s">
        <v>217</v>
      </c>
      <c r="R4" s="935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15">
        <f>SUM(M5:M40)</f>
        <v>2180659.5</v>
      </c>
      <c r="N41" s="915">
        <f>SUM(N5:N40)</f>
        <v>1072718</v>
      </c>
      <c r="P41" s="505">
        <f>SUM(P5:P40)</f>
        <v>4807723.83</v>
      </c>
      <c r="Q41" s="980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16"/>
      <c r="N42" s="916"/>
      <c r="P42" s="34"/>
      <c r="Q42" s="981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982">
        <f>M41+N41</f>
        <v>3253377.5</v>
      </c>
      <c r="N45" s="983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92" t="s">
        <v>11</v>
      </c>
      <c r="I69" s="893"/>
      <c r="J69" s="559"/>
      <c r="K69" s="1017">
        <f>I67+L67</f>
        <v>515778.65000000026</v>
      </c>
      <c r="L69" s="1018"/>
      <c r="M69" s="272"/>
      <c r="N69" s="272"/>
      <c r="P69" s="34"/>
      <c r="Q69" s="13"/>
    </row>
    <row r="70" spans="1:17" x14ac:dyDescent="0.25">
      <c r="D70" s="898" t="s">
        <v>12</v>
      </c>
      <c r="E70" s="898"/>
      <c r="F70" s="312">
        <f>F67-K69-C67</f>
        <v>1573910.5599999998</v>
      </c>
      <c r="I70" s="102"/>
      <c r="J70" s="560"/>
    </row>
    <row r="71" spans="1:17" ht="18.75" x14ac:dyDescent="0.3">
      <c r="D71" s="922" t="s">
        <v>95</v>
      </c>
      <c r="E71" s="922"/>
      <c r="F71" s="111">
        <v>-1727771.26</v>
      </c>
      <c r="I71" s="899" t="s">
        <v>13</v>
      </c>
      <c r="J71" s="900"/>
      <c r="K71" s="901">
        <f>F73+F74+F75</f>
        <v>2141254.8899999997</v>
      </c>
      <c r="L71" s="90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13">
        <f>-C4</f>
        <v>-2355426.54</v>
      </c>
      <c r="L73" s="901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881" t="s">
        <v>18</v>
      </c>
      <c r="E75" s="882"/>
      <c r="F75" s="113">
        <v>2274653.09</v>
      </c>
      <c r="I75" s="1014" t="s">
        <v>97</v>
      </c>
      <c r="J75" s="1015"/>
      <c r="K75" s="1016">
        <f>K71+K73</f>
        <v>-214171.65000000037</v>
      </c>
      <c r="L75" s="1016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13" workbookViewId="0">
      <selection activeCell="H33" sqref="H33:K3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61">
        <v>300</v>
      </c>
      <c r="M23" s="137">
        <f t="shared" si="1"/>
        <v>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61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61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61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61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61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61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61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61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25" t="s">
        <v>1455</v>
      </c>
      <c r="I33" s="1026"/>
      <c r="J33" s="1026"/>
      <c r="K33" s="1027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25"/>
      <c r="I34" s="1026"/>
      <c r="J34" s="1026"/>
      <c r="K34" s="1027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74" t="s">
        <v>594</v>
      </c>
      <c r="I40" s="975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76"/>
      <c r="I41" s="977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78"/>
      <c r="I42" s="97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70" t="s">
        <v>594</v>
      </c>
      <c r="I67" s="971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32" t="s">
        <v>207</v>
      </c>
      <c r="H68" s="972"/>
      <c r="I68" s="973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33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H67:I68"/>
    <mergeCell ref="F68:F69"/>
    <mergeCell ref="H40:I42"/>
    <mergeCell ref="H33:K34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70"/>
      <c r="C1" s="936" t="s">
        <v>1142</v>
      </c>
      <c r="D1" s="937"/>
      <c r="E1" s="937"/>
      <c r="F1" s="937"/>
      <c r="G1" s="937"/>
      <c r="H1" s="937"/>
      <c r="I1" s="937"/>
      <c r="J1" s="937"/>
      <c r="K1" s="937"/>
      <c r="L1" s="937"/>
      <c r="M1" s="937"/>
    </row>
    <row r="2" spans="1:19" ht="16.5" thickBot="1" x14ac:dyDescent="0.3">
      <c r="B2" s="871"/>
      <c r="C2" s="3"/>
      <c r="H2" s="5"/>
      <c r="I2" s="6"/>
      <c r="J2" s="7"/>
      <c r="L2" s="8"/>
      <c r="M2" s="6"/>
      <c r="N2" s="9"/>
    </row>
    <row r="3" spans="1:19" ht="21.75" thickBot="1" x14ac:dyDescent="0.35">
      <c r="B3" s="874" t="s">
        <v>0</v>
      </c>
      <c r="C3" s="875"/>
      <c r="D3" s="10"/>
      <c r="E3" s="553"/>
      <c r="F3" s="11"/>
      <c r="H3" s="876" t="s">
        <v>26</v>
      </c>
      <c r="I3" s="876"/>
      <c r="K3" s="165"/>
      <c r="L3" s="13"/>
      <c r="M3" s="14"/>
      <c r="P3" s="913" t="s">
        <v>6</v>
      </c>
      <c r="R3" s="934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877" t="s">
        <v>2</v>
      </c>
      <c r="F4" s="878"/>
      <c r="H4" s="879" t="s">
        <v>3</v>
      </c>
      <c r="I4" s="880"/>
      <c r="J4" s="556"/>
      <c r="K4" s="562"/>
      <c r="L4" s="563"/>
      <c r="M4" s="21" t="s">
        <v>4</v>
      </c>
      <c r="N4" s="22" t="s">
        <v>5</v>
      </c>
      <c r="P4" s="914"/>
      <c r="Q4" s="322" t="s">
        <v>217</v>
      </c>
      <c r="R4" s="935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915">
        <f>SUM(M5:M40)</f>
        <v>1553743.1800000002</v>
      </c>
      <c r="N41" s="915">
        <f>SUM(N5:N40)</f>
        <v>1198132</v>
      </c>
      <c r="P41" s="505">
        <f>SUM(P5:P40)</f>
        <v>3384938.6799999997</v>
      </c>
      <c r="Q41" s="980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16"/>
      <c r="N42" s="916"/>
      <c r="P42" s="34"/>
      <c r="Q42" s="981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982">
        <f>M41+N41</f>
        <v>2751875.18</v>
      </c>
      <c r="N45" s="983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92" t="s">
        <v>11</v>
      </c>
      <c r="I69" s="893"/>
      <c r="J69" s="559"/>
      <c r="K69" s="1017">
        <f>I67+L67</f>
        <v>573073.52</v>
      </c>
      <c r="L69" s="1018"/>
      <c r="M69" s="272"/>
      <c r="N69" s="272"/>
      <c r="P69" s="34"/>
      <c r="Q69" s="13"/>
    </row>
    <row r="70" spans="1:17" x14ac:dyDescent="0.25">
      <c r="D70" s="898" t="s">
        <v>12</v>
      </c>
      <c r="E70" s="898"/>
      <c r="F70" s="312">
        <f>F67-K69-C67</f>
        <v>1262114.75</v>
      </c>
      <c r="I70" s="102"/>
      <c r="J70" s="560"/>
    </row>
    <row r="71" spans="1:17" ht="18.75" x14ac:dyDescent="0.3">
      <c r="D71" s="922" t="s">
        <v>95</v>
      </c>
      <c r="E71" s="922"/>
      <c r="F71" s="111">
        <v>-1715125.23</v>
      </c>
      <c r="I71" s="899" t="s">
        <v>13</v>
      </c>
      <c r="J71" s="900"/>
      <c r="K71" s="901">
        <f>F73+F74+F75</f>
        <v>2249865.5500000003</v>
      </c>
      <c r="L71" s="90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13">
        <f>-C4</f>
        <v>-2274653.09</v>
      </c>
      <c r="L73" s="901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881" t="s">
        <v>18</v>
      </c>
      <c r="E75" s="882"/>
      <c r="F75" s="113">
        <v>2672555.9900000002</v>
      </c>
      <c r="I75" s="883" t="s">
        <v>97</v>
      </c>
      <c r="J75" s="884"/>
      <c r="K75" s="885">
        <f>K71+K73</f>
        <v>-24787.539999999572</v>
      </c>
      <c r="L75" s="88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2" workbookViewId="0">
      <selection activeCell="N45" sqref="N4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862">
        <v>44853</v>
      </c>
      <c r="L3" s="863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862">
        <v>44853</v>
      </c>
      <c r="L4" s="864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862">
        <v>44853</v>
      </c>
      <c r="L5" s="864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862">
        <v>44853</v>
      </c>
      <c r="L6" s="864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862">
        <v>44853</v>
      </c>
      <c r="L7" s="864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862">
        <v>44853</v>
      </c>
      <c r="L8" s="864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862">
        <v>44853</v>
      </c>
      <c r="L9" s="864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862">
        <v>44853</v>
      </c>
      <c r="L10" s="864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862">
        <v>44853</v>
      </c>
      <c r="L11" s="864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862">
        <v>44853</v>
      </c>
      <c r="L12" s="864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862">
        <v>44853</v>
      </c>
      <c r="L13" s="864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862">
        <v>44853</v>
      </c>
      <c r="L14" s="864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862">
        <v>44853</v>
      </c>
      <c r="L15" s="864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862">
        <v>44853</v>
      </c>
      <c r="L16" s="864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862">
        <v>44853</v>
      </c>
      <c r="L17" s="864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862">
        <v>44853</v>
      </c>
      <c r="L18" s="864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862">
        <v>44853</v>
      </c>
      <c r="L19" s="864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862">
        <v>44853</v>
      </c>
      <c r="L20" s="864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862">
        <v>44853</v>
      </c>
      <c r="L21" s="864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862">
        <v>44853</v>
      </c>
      <c r="L22" s="864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862">
        <v>44853</v>
      </c>
      <c r="L23" s="864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862">
        <v>44853</v>
      </c>
      <c r="L24" s="864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862">
        <v>44853</v>
      </c>
      <c r="L25" s="864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862">
        <v>44853</v>
      </c>
      <c r="L26" s="864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862">
        <v>44853</v>
      </c>
      <c r="L27" s="864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862">
        <v>44853</v>
      </c>
      <c r="L28" s="864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862">
        <v>44853</v>
      </c>
      <c r="L29" s="864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862">
        <v>44853</v>
      </c>
      <c r="L30" s="864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862">
        <v>44853</v>
      </c>
      <c r="L31" s="864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862">
        <v>44853</v>
      </c>
      <c r="L32" s="864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862">
        <v>44853</v>
      </c>
      <c r="L33" s="864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862">
        <v>44853</v>
      </c>
      <c r="L34" s="864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25" t="s">
        <v>1455</v>
      </c>
      <c r="I37" s="1026"/>
      <c r="J37" s="1026"/>
      <c r="K37" s="1027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25"/>
      <c r="I38" s="1026"/>
      <c r="J38" s="1026"/>
      <c r="K38" s="1027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74" t="s">
        <v>594</v>
      </c>
      <c r="I40" s="975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76"/>
      <c r="I41" s="977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78"/>
      <c r="I42" s="97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970" t="s">
        <v>594</v>
      </c>
      <c r="I67" s="971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32" t="s">
        <v>207</v>
      </c>
      <c r="H68" s="972"/>
      <c r="I68" s="973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33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1034" t="s">
        <v>1376</v>
      </c>
      <c r="I73" s="1035"/>
      <c r="J73" s="1036"/>
      <c r="L73"/>
      <c r="M73"/>
    </row>
    <row r="74" spans="1:13" ht="18.75" customHeight="1" thickBot="1" x14ac:dyDescent="0.3">
      <c r="A74" s="98"/>
      <c r="B74" s="799"/>
      <c r="C74" s="129"/>
      <c r="D74" s="800"/>
      <c r="E74" s="1040" t="s">
        <v>1375</v>
      </c>
      <c r="F74" s="1041"/>
      <c r="H74" s="1037"/>
      <c r="I74" s="1038"/>
      <c r="J74" s="1039"/>
      <c r="L74"/>
      <c r="M74"/>
    </row>
    <row r="75" spans="1:13" ht="17.25" thickTop="1" thickBot="1" x14ac:dyDescent="0.3">
      <c r="A75" s="98"/>
      <c r="B75" s="799"/>
      <c r="C75" s="233"/>
      <c r="D75" s="800"/>
      <c r="E75" s="1042"/>
      <c r="F75" s="1043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1029">
        <v>642271.04</v>
      </c>
      <c r="F77" s="1030"/>
      <c r="H77" s="1031">
        <v>584997.29</v>
      </c>
      <c r="I77" s="1032"/>
      <c r="J77" s="1033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1028" t="s">
        <v>1377</v>
      </c>
      <c r="G80" s="1028"/>
      <c r="H80" s="1028"/>
      <c r="I80" s="1028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1028"/>
      <c r="G81" s="1028"/>
      <c r="H81" s="1028"/>
      <c r="I81" s="1028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C84" sqref="C8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70"/>
      <c r="C1" s="936" t="s">
        <v>1244</v>
      </c>
      <c r="D1" s="937"/>
      <c r="E1" s="937"/>
      <c r="F1" s="937"/>
      <c r="G1" s="937"/>
      <c r="H1" s="937"/>
      <c r="I1" s="937"/>
      <c r="J1" s="937"/>
      <c r="K1" s="937"/>
      <c r="L1" s="937"/>
      <c r="M1" s="937"/>
    </row>
    <row r="2" spans="1:22" ht="16.5" thickBot="1" x14ac:dyDescent="0.3">
      <c r="B2" s="871"/>
      <c r="C2" s="3"/>
      <c r="H2" s="5"/>
      <c r="I2" s="6"/>
      <c r="J2" s="7"/>
      <c r="L2" s="8"/>
      <c r="M2" s="6"/>
      <c r="N2" s="9"/>
    </row>
    <row r="3" spans="1:22" ht="21.75" thickBot="1" x14ac:dyDescent="0.35">
      <c r="B3" s="874" t="s">
        <v>0</v>
      </c>
      <c r="C3" s="875"/>
      <c r="D3" s="10"/>
      <c r="E3" s="553"/>
      <c r="F3" s="11"/>
      <c r="H3" s="876" t="s">
        <v>26</v>
      </c>
      <c r="I3" s="876"/>
      <c r="K3" s="165"/>
      <c r="L3" s="13"/>
      <c r="M3" s="14"/>
      <c r="P3" s="913" t="s">
        <v>6</v>
      </c>
      <c r="R3" s="934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877" t="s">
        <v>2</v>
      </c>
      <c r="F4" s="878"/>
      <c r="H4" s="879" t="s">
        <v>3</v>
      </c>
      <c r="I4" s="880"/>
      <c r="J4" s="556"/>
      <c r="K4" s="562"/>
      <c r="L4" s="563"/>
      <c r="M4" s="21" t="s">
        <v>4</v>
      </c>
      <c r="N4" s="22" t="s">
        <v>5</v>
      </c>
      <c r="P4" s="914"/>
      <c r="Q4" s="322" t="s">
        <v>217</v>
      </c>
      <c r="R4" s="935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915">
        <f>SUM(M5:M40)</f>
        <v>2172487.6799999997</v>
      </c>
      <c r="N41" s="915">
        <f>SUM(N5:N40)</f>
        <v>1625219</v>
      </c>
      <c r="P41" s="505">
        <f>SUM(P5:P40)</f>
        <v>4566318.68</v>
      </c>
      <c r="Q41" s="980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916"/>
      <c r="N42" s="916"/>
      <c r="P42" s="34"/>
      <c r="Q42" s="981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982">
        <f>M41+N41</f>
        <v>3797706.6799999997</v>
      </c>
      <c r="N45" s="983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92" t="s">
        <v>11</v>
      </c>
      <c r="I69" s="893"/>
      <c r="J69" s="559"/>
      <c r="K69" s="1017">
        <f>I67+L67</f>
        <v>401450.39</v>
      </c>
      <c r="L69" s="1018"/>
      <c r="M69" s="272"/>
      <c r="N69" s="272"/>
      <c r="P69" s="34"/>
      <c r="Q69" s="13"/>
    </row>
    <row r="70" spans="1:17" x14ac:dyDescent="0.25">
      <c r="D70" s="898" t="s">
        <v>12</v>
      </c>
      <c r="E70" s="898"/>
      <c r="F70" s="312">
        <f>F67-K69-C67</f>
        <v>1484547.7999999998</v>
      </c>
      <c r="I70" s="102"/>
      <c r="J70" s="560"/>
    </row>
    <row r="71" spans="1:17" ht="18.75" x14ac:dyDescent="0.3">
      <c r="D71" s="922" t="s">
        <v>95</v>
      </c>
      <c r="E71" s="922"/>
      <c r="F71" s="111">
        <v>-2600214.79</v>
      </c>
      <c r="I71" s="899" t="s">
        <v>13</v>
      </c>
      <c r="J71" s="900"/>
      <c r="K71" s="901">
        <f>F73+F74+F75</f>
        <v>2724761.13</v>
      </c>
      <c r="L71" s="90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13">
        <f>-C4</f>
        <v>-2672555.9900000002</v>
      </c>
      <c r="L73" s="901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881" t="s">
        <v>18</v>
      </c>
      <c r="E75" s="882"/>
      <c r="F75" s="113">
        <v>3773503.4</v>
      </c>
      <c r="I75" s="1044" t="s">
        <v>198</v>
      </c>
      <c r="J75" s="1045"/>
      <c r="K75" s="1046">
        <f>K71+K73</f>
        <v>52205.139999999665</v>
      </c>
      <c r="L75" s="1046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F28" workbookViewId="0">
      <selection activeCell="M44" sqref="M44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43" t="s">
        <v>1448</v>
      </c>
      <c r="F3" s="111">
        <f>71753.5+49868.87</f>
        <v>121622.37</v>
      </c>
      <c r="G3" s="410">
        <f>D3-F3</f>
        <v>0</v>
      </c>
      <c r="I3" s="789" t="s">
        <v>1309</v>
      </c>
      <c r="J3" s="790">
        <v>10198</v>
      </c>
      <c r="K3" s="791">
        <v>3903.92</v>
      </c>
      <c r="L3" s="862">
        <v>44853</v>
      </c>
      <c r="M3" s="865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62">
        <v>44853</v>
      </c>
      <c r="M4" s="866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62">
        <v>44853</v>
      </c>
      <c r="M5" s="866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62">
        <v>44853</v>
      </c>
      <c r="M6" s="866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46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62">
        <v>44853</v>
      </c>
      <c r="M7" s="866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46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62">
        <v>44853</v>
      </c>
      <c r="M8" s="866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46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62">
        <v>44853</v>
      </c>
      <c r="M9" s="866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46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62">
        <v>44853</v>
      </c>
      <c r="M10" s="866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46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62">
        <v>44853</v>
      </c>
      <c r="M11" s="866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46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62">
        <v>44853</v>
      </c>
      <c r="M12" s="866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46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62">
        <v>44853</v>
      </c>
      <c r="M13" s="866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46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62">
        <v>44853</v>
      </c>
      <c r="M14" s="866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46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62">
        <v>44853</v>
      </c>
      <c r="M15" s="866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46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62">
        <v>44853</v>
      </c>
      <c r="M16" s="866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46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62">
        <v>44853</v>
      </c>
      <c r="M17" s="866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42">
        <v>132050.23999999999</v>
      </c>
      <c r="E18" s="797" t="s">
        <v>1449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62">
        <v>44853</v>
      </c>
      <c r="M18" s="866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44">
        <v>44848</v>
      </c>
      <c r="F19" s="845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62">
        <v>44853</v>
      </c>
      <c r="M19" s="866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44">
        <v>44848</v>
      </c>
      <c r="F20" s="845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62">
        <v>44853</v>
      </c>
      <c r="M20" s="866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44">
        <v>44848</v>
      </c>
      <c r="F21" s="845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62">
        <v>44853</v>
      </c>
      <c r="M21" s="866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47" t="s">
        <v>1450</v>
      </c>
      <c r="F22" s="845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62">
        <v>44853</v>
      </c>
      <c r="M22" s="866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7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62">
        <v>44853</v>
      </c>
      <c r="M23" s="866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7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62">
        <v>44853</v>
      </c>
      <c r="M24" s="866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7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62">
        <v>44853</v>
      </c>
      <c r="M25" s="866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7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62">
        <v>44853</v>
      </c>
      <c r="M26" s="866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7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62">
        <v>44853</v>
      </c>
      <c r="M27" s="866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48" t="s">
        <v>1451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62">
        <v>44853</v>
      </c>
      <c r="M28" s="866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62">
        <v>44853</v>
      </c>
      <c r="M29" s="866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62">
        <v>44853</v>
      </c>
      <c r="M30" s="866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6" t="s">
        <v>1452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62">
        <v>44853</v>
      </c>
      <c r="M31" s="866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1453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62">
        <v>44853</v>
      </c>
      <c r="M32" s="866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9">
        <v>44868</v>
      </c>
      <c r="F33" s="850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62">
        <v>44853</v>
      </c>
      <c r="M33" s="866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9">
        <v>44868</v>
      </c>
      <c r="F34" s="850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62">
        <v>44853</v>
      </c>
      <c r="M34" s="866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9">
        <v>44868</v>
      </c>
      <c r="F35" s="850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62">
        <v>44853</v>
      </c>
      <c r="M35" s="866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9">
        <v>44868</v>
      </c>
      <c r="F36" s="850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62">
        <v>44853</v>
      </c>
      <c r="M36" s="866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9">
        <v>44868</v>
      </c>
      <c r="F37" s="850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62">
        <v>44853</v>
      </c>
      <c r="M37" s="866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9">
        <v>44868</v>
      </c>
      <c r="F38" s="850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62">
        <v>44853</v>
      </c>
      <c r="M38" s="866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9">
        <v>44868</v>
      </c>
      <c r="F39" s="850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9">
        <v>44868</v>
      </c>
      <c r="F40" s="850">
        <v>29303.81</v>
      </c>
      <c r="G40" s="111">
        <f t="shared" si="0"/>
        <v>0</v>
      </c>
      <c r="I40" s="974" t="s">
        <v>594</v>
      </c>
      <c r="J40" s="975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76"/>
      <c r="J41" s="977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78"/>
      <c r="J42" s="979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25" t="s">
        <v>1455</v>
      </c>
      <c r="J45" s="1026"/>
      <c r="K45" s="1026"/>
      <c r="L45" s="1027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25"/>
      <c r="J46" s="1026"/>
      <c r="K46" s="1026"/>
      <c r="L46" s="1027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970" t="s">
        <v>594</v>
      </c>
      <c r="J67" s="971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32" t="s">
        <v>207</v>
      </c>
      <c r="I68" s="972"/>
      <c r="J68" s="973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33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52"/>
      <c r="F71" s="777"/>
      <c r="H71" s="2"/>
      <c r="I71" s="426"/>
      <c r="J71" s="503"/>
      <c r="K71" s="6"/>
      <c r="L71" s="714"/>
      <c r="M71"/>
    </row>
    <row r="72" spans="2:14" ht="15" customHeight="1" x14ac:dyDescent="0.25">
      <c r="C72" s="799"/>
      <c r="D72" s="777"/>
      <c r="E72" s="800"/>
      <c r="F72" s="233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799"/>
      <c r="D73" s="233"/>
      <c r="E73" s="800"/>
      <c r="F73" s="233"/>
      <c r="H73" s="2"/>
      <c r="I73" s="792"/>
      <c r="J73" s="793"/>
      <c r="K73" s="794"/>
      <c r="L73" s="794"/>
      <c r="M73"/>
      <c r="N73"/>
    </row>
    <row r="74" spans="2:14" ht="15.75" x14ac:dyDescent="0.25">
      <c r="C74" s="799"/>
      <c r="D74" s="233"/>
      <c r="E74" s="800"/>
      <c r="F74" s="233"/>
      <c r="H74" s="2"/>
      <c r="I74" s="792"/>
      <c r="J74" s="793"/>
      <c r="K74" s="794"/>
      <c r="L74" s="794"/>
      <c r="M74"/>
      <c r="N74"/>
    </row>
    <row r="75" spans="2:14" ht="15.75" x14ac:dyDescent="0.25">
      <c r="C75" s="799"/>
      <c r="D75" s="233"/>
      <c r="E75" s="800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9"/>
      <c r="D76" s="233"/>
      <c r="E76" s="800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9"/>
      <c r="D77" s="233"/>
      <c r="E77" s="800"/>
      <c r="F77" s="126"/>
      <c r="I77"/>
      <c r="J77"/>
      <c r="K77"/>
      <c r="M77"/>
      <c r="N77"/>
    </row>
    <row r="78" spans="2:14" ht="15.75" x14ac:dyDescent="0.25">
      <c r="C78" s="799"/>
      <c r="D78" s="233"/>
      <c r="E78" s="800"/>
      <c r="F78" s="126"/>
      <c r="I78"/>
      <c r="J78"/>
      <c r="K78"/>
      <c r="M78"/>
      <c r="N78"/>
    </row>
    <row r="79" spans="2:14" ht="15.75" x14ac:dyDescent="0.25">
      <c r="C79" s="799"/>
      <c r="D79" s="233"/>
      <c r="E79" s="800"/>
      <c r="F79" s="126"/>
      <c r="I79"/>
      <c r="J79"/>
      <c r="K79"/>
      <c r="M79"/>
      <c r="N79"/>
    </row>
    <row r="80" spans="2:14" ht="15.75" x14ac:dyDescent="0.25">
      <c r="C80" s="799"/>
      <c r="D80" s="233"/>
      <c r="E80" s="800"/>
      <c r="F80" s="126"/>
      <c r="I80"/>
      <c r="J80"/>
      <c r="K80"/>
      <c r="M80"/>
      <c r="N80"/>
    </row>
    <row r="81" spans="3:14" ht="15.75" x14ac:dyDescent="0.25">
      <c r="C81" s="757"/>
      <c r="D81" s="233"/>
      <c r="E81" s="800"/>
      <c r="F81" s="126"/>
      <c r="I81"/>
      <c r="J81"/>
      <c r="K81"/>
      <c r="M81"/>
      <c r="N81"/>
    </row>
    <row r="82" spans="3:14" ht="15.75" x14ac:dyDescent="0.25">
      <c r="C82" s="757"/>
      <c r="D82" s="233"/>
      <c r="E82" s="800"/>
      <c r="F82" s="126"/>
      <c r="I82"/>
      <c r="J82"/>
      <c r="K82"/>
      <c r="M82"/>
      <c r="N82"/>
    </row>
    <row r="83" spans="3:14" ht="15.75" x14ac:dyDescent="0.25">
      <c r="C83" s="757"/>
      <c r="D83" s="233"/>
      <c r="E83" s="800"/>
      <c r="F83" s="126"/>
      <c r="I83"/>
      <c r="J83"/>
      <c r="K83"/>
      <c r="M83"/>
      <c r="N83"/>
    </row>
    <row r="84" spans="3:14" ht="15.75" x14ac:dyDescent="0.25">
      <c r="C84" s="757"/>
      <c r="D84" s="233"/>
      <c r="E84" s="800"/>
      <c r="F84" s="126"/>
      <c r="I84"/>
      <c r="J84"/>
      <c r="K84"/>
      <c r="M84"/>
      <c r="N84"/>
    </row>
    <row r="85" spans="3:14" ht="15.75" x14ac:dyDescent="0.25">
      <c r="C85" s="757"/>
      <c r="D85" s="233"/>
      <c r="E85" s="800"/>
      <c r="F85" s="126"/>
      <c r="I85"/>
      <c r="J85"/>
      <c r="K85"/>
      <c r="M85"/>
      <c r="N85"/>
    </row>
    <row r="86" spans="3:14" ht="15.75" x14ac:dyDescent="0.25">
      <c r="C86" s="757"/>
      <c r="D86" s="233"/>
      <c r="E86" s="800"/>
      <c r="F86" s="126"/>
      <c r="I86"/>
      <c r="J86"/>
      <c r="K86"/>
      <c r="M86"/>
      <c r="N86"/>
    </row>
    <row r="87" spans="3:14" ht="15.75" x14ac:dyDescent="0.25">
      <c r="C87" s="757"/>
      <c r="D87" s="233"/>
      <c r="E87" s="800"/>
      <c r="F87" s="126"/>
      <c r="I87"/>
      <c r="J87"/>
      <c r="K87"/>
      <c r="M87"/>
      <c r="N87"/>
    </row>
    <row r="88" spans="3:14" ht="15.75" x14ac:dyDescent="0.25">
      <c r="C88" s="757"/>
      <c r="D88" s="233"/>
      <c r="E88" s="800"/>
      <c r="F88" s="126"/>
      <c r="I88"/>
      <c r="J88"/>
      <c r="K88"/>
      <c r="M88"/>
      <c r="N88"/>
    </row>
    <row r="89" spans="3:14" ht="15.75" x14ac:dyDescent="0.25">
      <c r="C89" s="757"/>
      <c r="D89" s="233"/>
      <c r="E89" s="800"/>
      <c r="F89" s="126"/>
      <c r="I89"/>
      <c r="J89"/>
      <c r="K89"/>
      <c r="M89"/>
      <c r="N89"/>
    </row>
    <row r="90" spans="3:14" ht="15.75" x14ac:dyDescent="0.25">
      <c r="C90" s="757"/>
      <c r="D90" s="233"/>
      <c r="E90" s="800"/>
      <c r="F90" s="126"/>
      <c r="I90"/>
      <c r="J90"/>
      <c r="K90"/>
      <c r="M90"/>
      <c r="N90"/>
    </row>
    <row r="91" spans="3:14" ht="15.75" x14ac:dyDescent="0.25">
      <c r="C91" s="116"/>
      <c r="D91" s="851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abSelected="1" topLeftCell="H22" workbookViewId="0">
      <selection activeCell="Q44" sqref="Q4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70"/>
      <c r="C1" s="936" t="s">
        <v>1378</v>
      </c>
      <c r="D1" s="937"/>
      <c r="E1" s="937"/>
      <c r="F1" s="937"/>
      <c r="G1" s="937"/>
      <c r="H1" s="937"/>
      <c r="I1" s="937"/>
      <c r="J1" s="937"/>
      <c r="K1" s="937"/>
      <c r="L1" s="937"/>
      <c r="M1" s="937"/>
    </row>
    <row r="2" spans="1:18" ht="16.5" thickBot="1" x14ac:dyDescent="0.3">
      <c r="B2" s="871"/>
      <c r="C2" s="3"/>
      <c r="H2" s="5"/>
      <c r="I2" s="6"/>
      <c r="J2" s="7"/>
      <c r="L2" s="8"/>
      <c r="M2" s="6"/>
      <c r="N2" s="9"/>
    </row>
    <row r="3" spans="1:18" ht="21.75" thickBot="1" x14ac:dyDescent="0.35">
      <c r="B3" s="874" t="s">
        <v>0</v>
      </c>
      <c r="C3" s="875"/>
      <c r="D3" s="10"/>
      <c r="E3" s="553"/>
      <c r="F3" s="11"/>
      <c r="H3" s="876" t="s">
        <v>26</v>
      </c>
      <c r="I3" s="876"/>
      <c r="K3" s="165"/>
      <c r="L3" s="13"/>
      <c r="M3" s="14"/>
      <c r="P3" s="913" t="s">
        <v>6</v>
      </c>
      <c r="R3" s="934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877" t="s">
        <v>2</v>
      </c>
      <c r="F4" s="878"/>
      <c r="H4" s="879" t="s">
        <v>3</v>
      </c>
      <c r="I4" s="880"/>
      <c r="J4" s="556"/>
      <c r="K4" s="562"/>
      <c r="L4" s="563"/>
      <c r="M4" s="21" t="s">
        <v>4</v>
      </c>
      <c r="N4" s="22" t="s">
        <v>5</v>
      </c>
      <c r="P4" s="914"/>
      <c r="Q4" s="322" t="s">
        <v>217</v>
      </c>
      <c r="R4" s="935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60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1411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1412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38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1413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1414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1415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1" t="s">
        <v>1416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>
        <v>44863</v>
      </c>
      <c r="K37" s="739" t="s">
        <v>1417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915">
        <f>SUM(M5:M40)</f>
        <v>2247959.2000000002</v>
      </c>
      <c r="N41" s="915">
        <f>SUM(N5:N40)</f>
        <v>1207891</v>
      </c>
      <c r="P41" s="505">
        <f>SUM(P5:P40)</f>
        <v>4224165.1999999993</v>
      </c>
      <c r="Q41" s="1047">
        <f>SUM(Q5:Q40)</f>
        <v>293.20000000001164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916"/>
      <c r="N42" s="916"/>
      <c r="P42" s="34"/>
      <c r="Q42" s="1048"/>
      <c r="R42" s="788">
        <f>SUM(R5:R41)</f>
        <v>66701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982">
        <f>M41+N41</f>
        <v>3455850.2</v>
      </c>
      <c r="N45" s="983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486080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295800.83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92" t="s">
        <v>11</v>
      </c>
      <c r="I69" s="893"/>
      <c r="J69" s="559"/>
      <c r="K69" s="1017">
        <f>I67+L67</f>
        <v>365878.83</v>
      </c>
      <c r="L69" s="1018"/>
      <c r="M69" s="272"/>
      <c r="N69" s="272"/>
      <c r="P69" s="34"/>
      <c r="Q69" s="13"/>
    </row>
    <row r="70" spans="1:17" x14ac:dyDescent="0.25">
      <c r="D70" s="898" t="s">
        <v>12</v>
      </c>
      <c r="E70" s="898"/>
      <c r="F70" s="312">
        <f>F67-K69-C67</f>
        <v>3268900.17</v>
      </c>
      <c r="I70" s="102"/>
      <c r="J70" s="560"/>
    </row>
    <row r="71" spans="1:17" ht="18.75" x14ac:dyDescent="0.3">
      <c r="D71" s="922" t="s">
        <v>95</v>
      </c>
      <c r="E71" s="922"/>
      <c r="F71" s="111">
        <v>-2010648.49</v>
      </c>
      <c r="I71" s="899" t="s">
        <v>13</v>
      </c>
      <c r="J71" s="900"/>
      <c r="K71" s="901">
        <f>F73+F74+F75</f>
        <v>4258046.13</v>
      </c>
      <c r="L71" s="901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-176791.2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1081460.48</v>
      </c>
      <c r="H73" s="555"/>
      <c r="I73" s="108" t="s">
        <v>15</v>
      </c>
      <c r="J73" s="109"/>
      <c r="K73" s="1013">
        <f>-C4</f>
        <v>-3773503.4</v>
      </c>
      <c r="L73" s="901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>
        <v>44864</v>
      </c>
      <c r="D75" s="881" t="s">
        <v>18</v>
      </c>
      <c r="E75" s="882"/>
      <c r="F75" s="113">
        <v>3176585.65</v>
      </c>
      <c r="I75" s="1044" t="s">
        <v>198</v>
      </c>
      <c r="J75" s="1045"/>
      <c r="K75" s="1046">
        <f>K71+K73</f>
        <v>484542.73</v>
      </c>
      <c r="L75" s="1046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topLeftCell="E7" workbookViewId="0">
      <selection activeCell="O46" sqref="O46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55" t="s">
        <v>19</v>
      </c>
      <c r="C2" s="856" t="s">
        <v>20</v>
      </c>
      <c r="D2" s="857" t="s">
        <v>21</v>
      </c>
      <c r="E2" s="858" t="s">
        <v>22</v>
      </c>
      <c r="F2" s="85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53">
        <v>44837</v>
      </c>
      <c r="C3" s="854" t="s">
        <v>1418</v>
      </c>
      <c r="D3" s="307">
        <v>88125.66</v>
      </c>
      <c r="E3" s="732"/>
      <c r="F3" s="307"/>
      <c r="G3" s="410">
        <f>D3-F3</f>
        <v>88125.66</v>
      </c>
      <c r="I3" s="867" t="s">
        <v>1456</v>
      </c>
      <c r="J3" s="748">
        <v>10499</v>
      </c>
      <c r="K3" s="749">
        <v>2150</v>
      </c>
      <c r="L3" s="862">
        <v>44853</v>
      </c>
      <c r="M3" s="869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1419</v>
      </c>
      <c r="D4" s="111">
        <v>56205.15</v>
      </c>
      <c r="E4" s="412"/>
      <c r="F4" s="111"/>
      <c r="G4" s="544">
        <f t="shared" ref="G4:G65" si="0">D4-F4</f>
        <v>56205.15</v>
      </c>
      <c r="H4" s="138"/>
      <c r="I4" s="867" t="s">
        <v>1457</v>
      </c>
      <c r="J4" s="748">
        <v>10507</v>
      </c>
      <c r="K4" s="749">
        <v>4000</v>
      </c>
      <c r="L4" s="862">
        <v>44853</v>
      </c>
      <c r="M4" s="869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1420</v>
      </c>
      <c r="D5" s="111">
        <v>65950</v>
      </c>
      <c r="E5" s="412"/>
      <c r="F5" s="111"/>
      <c r="G5" s="544">
        <f t="shared" si="0"/>
        <v>65950</v>
      </c>
      <c r="I5" s="867" t="s">
        <v>1457</v>
      </c>
      <c r="J5" s="748">
        <v>10508</v>
      </c>
      <c r="K5" s="749">
        <v>330</v>
      </c>
      <c r="L5" s="862">
        <v>44853</v>
      </c>
      <c r="M5" s="869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1421</v>
      </c>
      <c r="D6" s="111">
        <v>11783.6</v>
      </c>
      <c r="E6" s="412"/>
      <c r="F6" s="111"/>
      <c r="G6" s="544">
        <f t="shared" si="0"/>
        <v>11783.6</v>
      </c>
      <c r="I6" s="868" t="s">
        <v>1458</v>
      </c>
      <c r="J6" s="745">
        <v>10516</v>
      </c>
      <c r="K6" s="746">
        <v>330</v>
      </c>
      <c r="L6" s="862">
        <v>44853</v>
      </c>
      <c r="M6" s="869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1422</v>
      </c>
      <c r="D7" s="111">
        <v>43663.74</v>
      </c>
      <c r="E7" s="412"/>
      <c r="F7" s="111"/>
      <c r="G7" s="544">
        <f t="shared" si="0"/>
        <v>43663.74</v>
      </c>
      <c r="I7" s="868" t="s">
        <v>1459</v>
      </c>
      <c r="J7" s="745">
        <v>10522</v>
      </c>
      <c r="K7" s="746">
        <v>3646.4</v>
      </c>
      <c r="L7" s="862">
        <v>44853</v>
      </c>
      <c r="M7" s="869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1423</v>
      </c>
      <c r="D8" s="111">
        <v>134361.29999999999</v>
      </c>
      <c r="E8" s="412"/>
      <c r="F8" s="111"/>
      <c r="G8" s="544">
        <f t="shared" si="0"/>
        <v>134361.29999999999</v>
      </c>
      <c r="I8" s="867" t="s">
        <v>1460</v>
      </c>
      <c r="J8" s="748">
        <v>10535</v>
      </c>
      <c r="K8" s="749">
        <v>330</v>
      </c>
      <c r="L8" s="862">
        <v>44853</v>
      </c>
      <c r="M8" s="869">
        <v>330</v>
      </c>
      <c r="N8" s="137">
        <f t="shared" si="1"/>
        <v>0</v>
      </c>
    </row>
    <row r="9" spans="2:14" ht="15.75" x14ac:dyDescent="0.25">
      <c r="B9" s="454">
        <v>44842</v>
      </c>
      <c r="C9" s="246" t="s">
        <v>1424</v>
      </c>
      <c r="D9" s="111">
        <v>119152.93</v>
      </c>
      <c r="E9" s="412"/>
      <c r="F9" s="111"/>
      <c r="G9" s="544">
        <f t="shared" si="0"/>
        <v>119152.93</v>
      </c>
      <c r="I9" s="868" t="s">
        <v>1461</v>
      </c>
      <c r="J9" s="745">
        <v>10544</v>
      </c>
      <c r="K9" s="746">
        <v>11444.8</v>
      </c>
      <c r="L9" s="862">
        <v>44853</v>
      </c>
      <c r="M9" s="869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1425</v>
      </c>
      <c r="D10" s="111">
        <v>56609.8</v>
      </c>
      <c r="E10" s="412"/>
      <c r="F10" s="111"/>
      <c r="G10" s="544">
        <f t="shared" si="0"/>
        <v>56609.8</v>
      </c>
      <c r="H10" s="138"/>
      <c r="I10" s="868" t="s">
        <v>1461</v>
      </c>
      <c r="J10" s="745">
        <v>10546</v>
      </c>
      <c r="K10" s="746">
        <v>550</v>
      </c>
      <c r="L10" s="862">
        <v>44853</v>
      </c>
      <c r="M10" s="869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1426</v>
      </c>
      <c r="D11" s="111">
        <v>11900.34</v>
      </c>
      <c r="E11" s="412"/>
      <c r="F11" s="111"/>
      <c r="G11" s="544">
        <f t="shared" si="0"/>
        <v>11900.34</v>
      </c>
      <c r="I11" s="867" t="s">
        <v>1462</v>
      </c>
      <c r="J11" s="748">
        <v>10556</v>
      </c>
      <c r="K11" s="749">
        <v>3917.2</v>
      </c>
      <c r="L11" s="862">
        <v>44853</v>
      </c>
      <c r="M11" s="869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1427</v>
      </c>
      <c r="D12" s="111">
        <v>4077.4</v>
      </c>
      <c r="E12" s="412"/>
      <c r="F12" s="111"/>
      <c r="G12" s="544">
        <f t="shared" si="0"/>
        <v>4077.4</v>
      </c>
      <c r="I12" s="867" t="s">
        <v>1462</v>
      </c>
      <c r="J12" s="748">
        <v>10561</v>
      </c>
      <c r="K12" s="749">
        <v>738</v>
      </c>
      <c r="L12" s="862">
        <v>44853</v>
      </c>
      <c r="M12" s="869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1428</v>
      </c>
      <c r="D13" s="111">
        <v>34319.599999999999</v>
      </c>
      <c r="E13" s="412"/>
      <c r="F13" s="111"/>
      <c r="G13" s="544">
        <f t="shared" si="0"/>
        <v>34319.599999999999</v>
      </c>
      <c r="I13" s="868" t="s">
        <v>1463</v>
      </c>
      <c r="J13" s="745">
        <v>10566</v>
      </c>
      <c r="K13" s="746">
        <v>330</v>
      </c>
      <c r="L13" s="862">
        <v>44853</v>
      </c>
      <c r="M13" s="869">
        <v>330</v>
      </c>
      <c r="N13" s="137">
        <f t="shared" si="1"/>
        <v>0</v>
      </c>
    </row>
    <row r="14" spans="2:14" ht="15.75" x14ac:dyDescent="0.25">
      <c r="B14" s="454">
        <v>44845</v>
      </c>
      <c r="C14" s="246" t="s">
        <v>1429</v>
      </c>
      <c r="D14" s="111">
        <v>75381.73</v>
      </c>
      <c r="E14" s="412"/>
      <c r="F14" s="111"/>
      <c r="G14" s="544">
        <f t="shared" si="0"/>
        <v>75381.73</v>
      </c>
      <c r="I14" s="867" t="s">
        <v>1464</v>
      </c>
      <c r="J14" s="748">
        <v>10575</v>
      </c>
      <c r="K14" s="749">
        <v>330</v>
      </c>
      <c r="L14" s="862">
        <v>44853</v>
      </c>
      <c r="M14" s="869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1430</v>
      </c>
      <c r="D15" s="111">
        <v>16980.2</v>
      </c>
      <c r="E15" s="412"/>
      <c r="F15" s="111"/>
      <c r="G15" s="544">
        <f t="shared" si="0"/>
        <v>16980.2</v>
      </c>
      <c r="I15" s="868" t="s">
        <v>1465</v>
      </c>
      <c r="J15" s="745">
        <v>10583</v>
      </c>
      <c r="K15" s="746">
        <v>24229.599999999999</v>
      </c>
      <c r="L15" s="862">
        <v>44853</v>
      </c>
      <c r="M15" s="869">
        <v>24229.599999999999</v>
      </c>
      <c r="N15" s="137">
        <f t="shared" si="1"/>
        <v>0</v>
      </c>
    </row>
    <row r="16" spans="2:14" ht="15.75" x14ac:dyDescent="0.25">
      <c r="B16" s="454">
        <v>44846</v>
      </c>
      <c r="C16" s="246" t="s">
        <v>1431</v>
      </c>
      <c r="D16" s="111">
        <v>105790.02</v>
      </c>
      <c r="E16" s="412"/>
      <c r="F16" s="111"/>
      <c r="G16" s="544">
        <f t="shared" si="0"/>
        <v>105790.02</v>
      </c>
      <c r="I16" s="868" t="s">
        <v>1466</v>
      </c>
      <c r="J16" s="745">
        <v>10598</v>
      </c>
      <c r="K16" s="746">
        <v>585</v>
      </c>
      <c r="L16" s="862">
        <v>44853</v>
      </c>
      <c r="M16" s="869">
        <v>585</v>
      </c>
      <c r="N16" s="137">
        <f t="shared" si="1"/>
        <v>0</v>
      </c>
    </row>
    <row r="17" spans="2:14" ht="15.75" x14ac:dyDescent="0.25">
      <c r="B17" s="454">
        <v>44847</v>
      </c>
      <c r="C17" s="246" t="s">
        <v>1432</v>
      </c>
      <c r="D17" s="111">
        <v>24981.4</v>
      </c>
      <c r="E17" s="412"/>
      <c r="F17" s="111"/>
      <c r="G17" s="544">
        <f t="shared" si="0"/>
        <v>24981.4</v>
      </c>
      <c r="I17" s="867" t="s">
        <v>1467</v>
      </c>
      <c r="J17" s="748">
        <v>10609</v>
      </c>
      <c r="K17" s="749">
        <v>550</v>
      </c>
      <c r="L17" s="862">
        <v>44853</v>
      </c>
      <c r="M17" s="869">
        <v>550</v>
      </c>
      <c r="N17" s="137">
        <f t="shared" si="1"/>
        <v>0</v>
      </c>
    </row>
    <row r="18" spans="2:14" ht="15.75" x14ac:dyDescent="0.25">
      <c r="B18" s="454">
        <v>44848</v>
      </c>
      <c r="C18" s="246" t="s">
        <v>1433</v>
      </c>
      <c r="D18" s="111">
        <v>86391.58</v>
      </c>
      <c r="E18" s="412"/>
      <c r="F18" s="111"/>
      <c r="G18" s="544">
        <f t="shared" si="0"/>
        <v>86391.58</v>
      </c>
      <c r="I18" s="867" t="s">
        <v>1468</v>
      </c>
      <c r="J18" s="748">
        <v>10622</v>
      </c>
      <c r="K18" s="749">
        <v>26499</v>
      </c>
      <c r="L18" s="862">
        <v>44853</v>
      </c>
      <c r="M18" s="869">
        <v>26499</v>
      </c>
      <c r="N18" s="137">
        <f t="shared" si="1"/>
        <v>0</v>
      </c>
    </row>
    <row r="19" spans="2:14" ht="15.75" x14ac:dyDescent="0.25">
      <c r="B19" s="454">
        <v>44849</v>
      </c>
      <c r="C19" s="246" t="s">
        <v>1434</v>
      </c>
      <c r="D19" s="111">
        <v>94144.84</v>
      </c>
      <c r="E19" s="412"/>
      <c r="F19" s="111"/>
      <c r="G19" s="544">
        <f t="shared" si="0"/>
        <v>94144.84</v>
      </c>
      <c r="I19" s="868" t="s">
        <v>1469</v>
      </c>
      <c r="J19" s="745">
        <v>10624</v>
      </c>
      <c r="K19" s="746">
        <v>440</v>
      </c>
      <c r="L19" s="862">
        <v>44853</v>
      </c>
      <c r="M19" s="869">
        <v>440</v>
      </c>
      <c r="N19" s="137">
        <f t="shared" si="1"/>
        <v>0</v>
      </c>
    </row>
    <row r="20" spans="2:14" ht="17.25" x14ac:dyDescent="0.3">
      <c r="B20" s="454">
        <v>44852</v>
      </c>
      <c r="C20" s="246" t="s">
        <v>1435</v>
      </c>
      <c r="D20" s="111">
        <v>70298.16</v>
      </c>
      <c r="E20" s="412"/>
      <c r="F20" s="111"/>
      <c r="G20" s="544">
        <f t="shared" si="0"/>
        <v>70298.16</v>
      </c>
      <c r="I20" s="868" t="s">
        <v>1470</v>
      </c>
      <c r="J20" s="745">
        <v>10632</v>
      </c>
      <c r="K20" s="746">
        <v>550</v>
      </c>
      <c r="L20" s="732"/>
      <c r="M20" s="706"/>
      <c r="N20" s="137">
        <f t="shared" si="1"/>
        <v>550</v>
      </c>
    </row>
    <row r="21" spans="2:14" ht="17.25" x14ac:dyDescent="0.3">
      <c r="B21" s="454">
        <v>44853</v>
      </c>
      <c r="C21" s="246" t="s">
        <v>1436</v>
      </c>
      <c r="D21" s="111">
        <v>146110.1</v>
      </c>
      <c r="E21" s="412"/>
      <c r="F21" s="111"/>
      <c r="G21" s="544">
        <f t="shared" si="0"/>
        <v>146110.1</v>
      </c>
      <c r="I21" s="868" t="s">
        <v>1471</v>
      </c>
      <c r="J21" s="745">
        <v>10646</v>
      </c>
      <c r="K21" s="746">
        <v>10860</v>
      </c>
      <c r="L21" s="732"/>
      <c r="M21" s="706"/>
      <c r="N21" s="137">
        <f t="shared" si="1"/>
        <v>11410</v>
      </c>
    </row>
    <row r="22" spans="2:14" ht="18.75" x14ac:dyDescent="0.3">
      <c r="B22" s="454">
        <v>44853</v>
      </c>
      <c r="C22" s="246" t="s">
        <v>1437</v>
      </c>
      <c r="D22" s="111">
        <v>57043.199999999997</v>
      </c>
      <c r="E22" s="412"/>
      <c r="F22" s="111"/>
      <c r="G22" s="544">
        <f t="shared" si="0"/>
        <v>57043.199999999997</v>
      </c>
      <c r="H22" s="644"/>
      <c r="I22" s="868" t="s">
        <v>1472</v>
      </c>
      <c r="J22" s="745">
        <v>10664</v>
      </c>
      <c r="K22" s="746">
        <v>7291</v>
      </c>
      <c r="L22" s="732"/>
      <c r="M22" s="706"/>
      <c r="N22" s="137">
        <f t="shared" si="1"/>
        <v>18701</v>
      </c>
    </row>
    <row r="23" spans="2:14" ht="15.75" x14ac:dyDescent="0.25">
      <c r="B23" s="454">
        <v>44853</v>
      </c>
      <c r="C23" s="246" t="s">
        <v>1438</v>
      </c>
      <c r="D23" s="111">
        <v>20156.400000000001</v>
      </c>
      <c r="E23" s="412"/>
      <c r="F23" s="111"/>
      <c r="G23" s="544">
        <f t="shared" si="0"/>
        <v>20156.400000000001</v>
      </c>
      <c r="H23" s="2"/>
      <c r="I23" s="868" t="s">
        <v>1473</v>
      </c>
      <c r="J23" s="745">
        <v>10665</v>
      </c>
      <c r="K23" s="746">
        <v>2880</v>
      </c>
      <c r="L23" s="412"/>
      <c r="M23" s="111"/>
      <c r="N23" s="137">
        <f t="shared" si="1"/>
        <v>21581</v>
      </c>
    </row>
    <row r="24" spans="2:14" ht="21" customHeight="1" x14ac:dyDescent="0.25">
      <c r="B24" s="454">
        <v>44854</v>
      </c>
      <c r="C24" s="246" t="s">
        <v>1439</v>
      </c>
      <c r="D24" s="111">
        <v>27112.25</v>
      </c>
      <c r="E24" s="412"/>
      <c r="F24" s="111"/>
      <c r="G24" s="544">
        <f t="shared" si="0"/>
        <v>27112.25</v>
      </c>
      <c r="H24" s="2"/>
      <c r="I24" s="867" t="s">
        <v>1473</v>
      </c>
      <c r="J24" s="748">
        <v>10666</v>
      </c>
      <c r="K24" s="749">
        <v>440</v>
      </c>
      <c r="L24" s="412"/>
      <c r="M24" s="111"/>
      <c r="N24" s="137">
        <f t="shared" si="1"/>
        <v>22021</v>
      </c>
    </row>
    <row r="25" spans="2:14" ht="15.75" x14ac:dyDescent="0.25">
      <c r="B25" s="454">
        <v>44855</v>
      </c>
      <c r="C25" s="246" t="s">
        <v>1440</v>
      </c>
      <c r="D25" s="111">
        <v>89839.6</v>
      </c>
      <c r="E25" s="412"/>
      <c r="F25" s="111"/>
      <c r="G25" s="544">
        <f t="shared" si="0"/>
        <v>89839.6</v>
      </c>
      <c r="H25" s="645"/>
      <c r="I25" s="867" t="s">
        <v>1474</v>
      </c>
      <c r="J25" s="748">
        <v>10673</v>
      </c>
      <c r="K25" s="749">
        <v>1334.6</v>
      </c>
      <c r="L25" s="412"/>
      <c r="M25" s="111"/>
      <c r="N25" s="137">
        <f t="shared" si="1"/>
        <v>23355.599999999999</v>
      </c>
    </row>
    <row r="26" spans="2:14" ht="15.75" x14ac:dyDescent="0.25">
      <c r="B26" s="454">
        <v>44856</v>
      </c>
      <c r="C26" s="246" t="s">
        <v>1441</v>
      </c>
      <c r="D26" s="111">
        <v>63880.7</v>
      </c>
      <c r="E26" s="412"/>
      <c r="F26" s="111"/>
      <c r="G26" s="544">
        <f t="shared" si="0"/>
        <v>63880.7</v>
      </c>
      <c r="H26" s="645"/>
      <c r="I26" s="867" t="s">
        <v>1475</v>
      </c>
      <c r="J26" s="748">
        <v>10681</v>
      </c>
      <c r="K26" s="749">
        <v>330</v>
      </c>
      <c r="L26" s="412"/>
      <c r="M26" s="111"/>
      <c r="N26" s="137">
        <f t="shared" si="1"/>
        <v>23685.599999999999</v>
      </c>
    </row>
    <row r="27" spans="2:14" ht="15.75" x14ac:dyDescent="0.25">
      <c r="B27" s="454">
        <v>44856</v>
      </c>
      <c r="C27" s="246" t="s">
        <v>1442</v>
      </c>
      <c r="D27" s="111">
        <v>33646.400000000001</v>
      </c>
      <c r="E27" s="412"/>
      <c r="F27" s="111"/>
      <c r="G27" s="544">
        <f t="shared" si="0"/>
        <v>33646.400000000001</v>
      </c>
      <c r="H27" s="645"/>
      <c r="I27" s="867" t="s">
        <v>1476</v>
      </c>
      <c r="J27" s="748">
        <v>10689</v>
      </c>
      <c r="K27" s="749">
        <v>18840</v>
      </c>
      <c r="L27" s="412"/>
      <c r="M27" s="111"/>
      <c r="N27" s="137">
        <f t="shared" si="1"/>
        <v>42525.599999999999</v>
      </c>
    </row>
    <row r="28" spans="2:14" ht="15.75" x14ac:dyDescent="0.25">
      <c r="B28" s="454">
        <v>44859</v>
      </c>
      <c r="C28" s="246" t="s">
        <v>1443</v>
      </c>
      <c r="D28" s="111">
        <v>103246.58</v>
      </c>
      <c r="E28" s="412"/>
      <c r="F28" s="111"/>
      <c r="G28" s="544">
        <f t="shared" si="0"/>
        <v>103246.58</v>
      </c>
      <c r="H28" s="645"/>
      <c r="I28" s="868" t="s">
        <v>1476</v>
      </c>
      <c r="J28" s="745">
        <v>10692</v>
      </c>
      <c r="K28" s="746">
        <v>6241</v>
      </c>
      <c r="L28" s="412"/>
      <c r="M28" s="111"/>
      <c r="N28" s="137">
        <f t="shared" si="1"/>
        <v>48766.6</v>
      </c>
    </row>
    <row r="29" spans="2:14" ht="15.75" x14ac:dyDescent="0.25">
      <c r="B29" s="454">
        <v>44860</v>
      </c>
      <c r="C29" s="246" t="s">
        <v>1444</v>
      </c>
      <c r="D29" s="111">
        <v>144593.79999999999</v>
      </c>
      <c r="E29" s="412"/>
      <c r="F29" s="111"/>
      <c r="G29" s="544">
        <f t="shared" si="0"/>
        <v>144593.79999999999</v>
      </c>
      <c r="H29" s="645"/>
      <c r="I29" s="868" t="s">
        <v>1477</v>
      </c>
      <c r="J29" s="745">
        <v>10699</v>
      </c>
      <c r="K29" s="746">
        <v>15297.6</v>
      </c>
      <c r="L29" s="412"/>
      <c r="M29" s="111"/>
      <c r="N29" s="137">
        <f t="shared" si="1"/>
        <v>64064.2</v>
      </c>
    </row>
    <row r="30" spans="2:14" ht="15.75" x14ac:dyDescent="0.25">
      <c r="B30" s="454">
        <v>44861</v>
      </c>
      <c r="C30" s="246" t="s">
        <v>1445</v>
      </c>
      <c r="D30" s="111">
        <v>89553.91</v>
      </c>
      <c r="E30" s="412"/>
      <c r="F30" s="111"/>
      <c r="G30" s="544">
        <f t="shared" si="0"/>
        <v>89553.91</v>
      </c>
      <c r="H30" s="645"/>
      <c r="I30" s="868" t="s">
        <v>1477</v>
      </c>
      <c r="J30" s="745">
        <v>10704</v>
      </c>
      <c r="K30" s="746">
        <v>4465</v>
      </c>
      <c r="L30" s="412"/>
      <c r="M30" s="111"/>
      <c r="N30" s="137">
        <f t="shared" si="1"/>
        <v>68529.2</v>
      </c>
    </row>
    <row r="31" spans="2:14" ht="15.75" x14ac:dyDescent="0.25">
      <c r="B31" s="454">
        <v>44862</v>
      </c>
      <c r="C31" s="246" t="s">
        <v>1446</v>
      </c>
      <c r="D31" s="111">
        <v>24569.3</v>
      </c>
      <c r="E31" s="412"/>
      <c r="F31" s="111"/>
      <c r="G31" s="544">
        <f t="shared" si="0"/>
        <v>24569.3</v>
      </c>
      <c r="H31" s="2"/>
      <c r="I31" s="867" t="s">
        <v>1478</v>
      </c>
      <c r="J31" s="748">
        <v>10716</v>
      </c>
      <c r="K31" s="749">
        <v>26098</v>
      </c>
      <c r="L31" s="412"/>
      <c r="M31" s="111"/>
      <c r="N31" s="137">
        <f t="shared" si="1"/>
        <v>94627.199999999997</v>
      </c>
    </row>
    <row r="32" spans="2:14" ht="15.75" x14ac:dyDescent="0.25">
      <c r="B32" s="454">
        <v>44862</v>
      </c>
      <c r="C32" s="246" t="s">
        <v>1447</v>
      </c>
      <c r="D32" s="111">
        <v>3740</v>
      </c>
      <c r="E32" s="412"/>
      <c r="F32" s="111"/>
      <c r="G32" s="544">
        <f t="shared" si="0"/>
        <v>3740</v>
      </c>
      <c r="H32" s="2"/>
      <c r="I32" s="868" t="s">
        <v>1478</v>
      </c>
      <c r="J32" s="745">
        <v>10717</v>
      </c>
      <c r="K32" s="746">
        <v>1764</v>
      </c>
      <c r="L32" s="412"/>
      <c r="M32" s="111"/>
      <c r="N32" s="137">
        <f t="shared" si="1"/>
        <v>96391.2</v>
      </c>
    </row>
    <row r="33" spans="2:14" ht="15.75" x14ac:dyDescent="0.25">
      <c r="B33" s="454">
        <v>44863</v>
      </c>
      <c r="C33" s="246" t="s">
        <v>1454</v>
      </c>
      <c r="D33" s="111">
        <v>107038.8</v>
      </c>
      <c r="E33" s="412"/>
      <c r="F33" s="111"/>
      <c r="G33" s="544">
        <f t="shared" si="0"/>
        <v>107038.8</v>
      </c>
      <c r="I33" s="500"/>
      <c r="J33" s="501"/>
      <c r="K33" s="502"/>
      <c r="L33" s="412"/>
      <c r="M33" s="111"/>
      <c r="N33" s="137">
        <f t="shared" si="1"/>
        <v>96391.2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96391.2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96391.2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25" t="s">
        <v>1479</v>
      </c>
      <c r="J36" s="1026"/>
      <c r="K36" s="1026"/>
      <c r="L36" s="1027"/>
      <c r="M36" s="111"/>
      <c r="N36" s="137">
        <f t="shared" si="1"/>
        <v>96391.2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25"/>
      <c r="J37" s="1026"/>
      <c r="K37" s="1026"/>
      <c r="L37" s="1027"/>
      <c r="M37" s="111"/>
      <c r="N37" s="137">
        <f t="shared" si="1"/>
        <v>96391.2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96391.2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96391.2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74" t="s">
        <v>594</v>
      </c>
      <c r="J40" s="975"/>
      <c r="K40" s="69"/>
      <c r="L40" s="253"/>
      <c r="M40" s="69"/>
      <c r="N40" s="137">
        <f t="shared" si="1"/>
        <v>96391.2</v>
      </c>
    </row>
    <row r="41" spans="2:14" ht="15.75" x14ac:dyDescent="0.25">
      <c r="B41" s="839"/>
      <c r="C41" s="840"/>
      <c r="D41" s="841"/>
      <c r="E41" s="253"/>
      <c r="F41" s="69"/>
      <c r="G41" s="111">
        <f t="shared" si="0"/>
        <v>0</v>
      </c>
      <c r="I41" s="976"/>
      <c r="J41" s="977"/>
      <c r="K41" s="69"/>
      <c r="L41" s="253"/>
      <c r="M41" s="69"/>
      <c r="N41" s="137">
        <f t="shared" si="1"/>
        <v>96391.2</v>
      </c>
    </row>
    <row r="42" spans="2:14" ht="15.75" x14ac:dyDescent="0.25">
      <c r="B42" s="839"/>
      <c r="C42" s="840"/>
      <c r="D42" s="841"/>
      <c r="E42" s="253"/>
      <c r="F42" s="69"/>
      <c r="G42" s="111">
        <f t="shared" si="0"/>
        <v>0</v>
      </c>
      <c r="I42" s="978"/>
      <c r="J42" s="979"/>
      <c r="K42" s="69"/>
      <c r="L42" s="253"/>
      <c r="M42" s="69"/>
      <c r="N42" s="137">
        <f t="shared" si="1"/>
        <v>96391.2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96391.2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96391.2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96391.2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96391.2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96391.2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96391.2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96391.2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96391.2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96391.2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96391.2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96391.2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96391.2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96391.2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96391.2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96391.2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96391.2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96391.2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96391.2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96391.2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96391.2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96391.2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96391.2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96391.2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0</v>
      </c>
      <c r="G67" s="153">
        <f>SUM(G3:G66)</f>
        <v>2010648.49</v>
      </c>
      <c r="I67" s="970" t="s">
        <v>594</v>
      </c>
      <c r="J67" s="971"/>
      <c r="K67" s="642">
        <f>SUM(K3:K66)</f>
        <v>176791.2</v>
      </c>
      <c r="L67" s="713"/>
      <c r="M67" s="209">
        <f>SUM(M3:M66)</f>
        <v>80400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32" t="s">
        <v>207</v>
      </c>
      <c r="I68" s="972"/>
      <c r="J68" s="973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33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opLeftCell="A10" workbookViewId="0">
      <selection activeCell="I32" sqref="I32"/>
    </sheetView>
  </sheetViews>
  <sheetFormatPr baseColWidth="10" defaultRowHeight="15" x14ac:dyDescent="0.25"/>
  <cols>
    <col min="2" max="2" width="17.28515625" customWidth="1"/>
    <col min="3" max="3" width="18.85546875" bestFit="1" customWidth="1"/>
    <col min="4" max="4" width="20.28515625" customWidth="1"/>
  </cols>
  <sheetData>
    <row r="2" spans="2:9" ht="18.75" x14ac:dyDescent="0.3">
      <c r="B2" s="834" t="s">
        <v>1410</v>
      </c>
    </row>
    <row r="3" spans="2:9" ht="38.25" x14ac:dyDescent="0.35">
      <c r="B3" s="832" t="s">
        <v>1406</v>
      </c>
      <c r="D3" s="829">
        <v>142617</v>
      </c>
      <c r="H3">
        <v>1</v>
      </c>
      <c r="I3" s="23">
        <v>44867</v>
      </c>
    </row>
    <row r="4" spans="2:9" ht="21" x14ac:dyDescent="0.35">
      <c r="B4" s="5" t="s">
        <v>3</v>
      </c>
      <c r="C4" s="830">
        <v>3138</v>
      </c>
      <c r="H4">
        <v>2</v>
      </c>
      <c r="I4" s="23">
        <v>44868</v>
      </c>
    </row>
    <row r="5" spans="2:9" ht="21" x14ac:dyDescent="0.35">
      <c r="B5" s="5" t="s">
        <v>1407</v>
      </c>
      <c r="C5" s="830">
        <v>6653.5</v>
      </c>
      <c r="H5">
        <v>3</v>
      </c>
      <c r="I5" s="23">
        <v>44869</v>
      </c>
    </row>
    <row r="6" spans="2:9" ht="21" x14ac:dyDescent="0.35">
      <c r="B6" s="5" t="s">
        <v>5</v>
      </c>
      <c r="C6" s="830">
        <v>52118</v>
      </c>
      <c r="H6">
        <v>4</v>
      </c>
      <c r="I6" s="23">
        <v>44870</v>
      </c>
    </row>
    <row r="7" spans="2:9" ht="21" x14ac:dyDescent="0.35">
      <c r="B7" s="5" t="s">
        <v>1408</v>
      </c>
      <c r="C7" s="830">
        <v>80491.5</v>
      </c>
      <c r="H7">
        <v>5</v>
      </c>
      <c r="I7" s="23">
        <v>44871</v>
      </c>
    </row>
    <row r="8" spans="2:9" ht="21.75" thickBot="1" x14ac:dyDescent="0.4">
      <c r="B8" s="761"/>
      <c r="C8" s="831">
        <v>0</v>
      </c>
      <c r="H8">
        <v>6</v>
      </c>
      <c r="I8" s="23">
        <v>44872</v>
      </c>
    </row>
    <row r="9" spans="2:9" ht="33.75" thickBot="1" x14ac:dyDescent="0.4">
      <c r="C9" s="829">
        <f>SUM(C4:C8)</f>
        <v>142401</v>
      </c>
      <c r="D9" s="833" t="s">
        <v>1409</v>
      </c>
      <c r="H9">
        <v>7</v>
      </c>
      <c r="I9" s="23">
        <v>44873</v>
      </c>
    </row>
    <row r="10" spans="2:9" ht="27" thickBot="1" x14ac:dyDescent="0.45">
      <c r="C10" s="835"/>
      <c r="D10" s="836">
        <f>142401-142617</f>
        <v>-216</v>
      </c>
      <c r="H10">
        <v>8</v>
      </c>
      <c r="I10" s="23">
        <v>44874</v>
      </c>
    </row>
    <row r="11" spans="2:9" x14ac:dyDescent="0.25">
      <c r="C11" s="837"/>
      <c r="D11" s="837"/>
      <c r="H11">
        <v>9</v>
      </c>
      <c r="I11" s="23">
        <v>44875</v>
      </c>
    </row>
    <row r="12" spans="2:9" x14ac:dyDescent="0.25">
      <c r="H12">
        <v>10</v>
      </c>
      <c r="I12" s="23">
        <v>44876</v>
      </c>
    </row>
    <row r="13" spans="2:9" x14ac:dyDescent="0.25">
      <c r="H13">
        <v>11</v>
      </c>
      <c r="I13" s="23">
        <v>44877</v>
      </c>
    </row>
    <row r="14" spans="2:9" x14ac:dyDescent="0.25">
      <c r="H14">
        <v>12</v>
      </c>
      <c r="I14" s="23">
        <v>44878</v>
      </c>
    </row>
    <row r="15" spans="2:9" x14ac:dyDescent="0.25">
      <c r="H15">
        <v>13</v>
      </c>
      <c r="I15" s="23">
        <v>44879</v>
      </c>
    </row>
    <row r="16" spans="2:9" x14ac:dyDescent="0.25">
      <c r="H16">
        <v>14</v>
      </c>
      <c r="I16" s="23">
        <v>44880</v>
      </c>
    </row>
    <row r="17" spans="8:9" x14ac:dyDescent="0.25">
      <c r="H17">
        <v>15</v>
      </c>
      <c r="I17" s="23">
        <v>44881</v>
      </c>
    </row>
    <row r="18" spans="8:9" x14ac:dyDescent="0.25">
      <c r="H18">
        <v>16</v>
      </c>
      <c r="I18" s="23">
        <v>44882</v>
      </c>
    </row>
    <row r="19" spans="8:9" x14ac:dyDescent="0.25">
      <c r="H19">
        <v>17</v>
      </c>
      <c r="I19" s="23">
        <v>44883</v>
      </c>
    </row>
    <row r="20" spans="8:9" x14ac:dyDescent="0.25">
      <c r="H20">
        <v>18</v>
      </c>
      <c r="I20" s="23">
        <v>44884</v>
      </c>
    </row>
    <row r="21" spans="8:9" x14ac:dyDescent="0.25">
      <c r="H21">
        <v>19</v>
      </c>
      <c r="I21" s="23">
        <v>44885</v>
      </c>
    </row>
    <row r="22" spans="8:9" x14ac:dyDescent="0.25">
      <c r="H22">
        <v>20</v>
      </c>
      <c r="I22" s="23">
        <v>44886</v>
      </c>
    </row>
    <row r="23" spans="8:9" x14ac:dyDescent="0.25">
      <c r="H23">
        <v>21</v>
      </c>
      <c r="I23" s="23">
        <v>44887</v>
      </c>
    </row>
    <row r="24" spans="8:9" x14ac:dyDescent="0.25">
      <c r="H24">
        <v>22</v>
      </c>
      <c r="I24" s="23">
        <v>44888</v>
      </c>
    </row>
    <row r="25" spans="8:9" x14ac:dyDescent="0.25">
      <c r="H25">
        <v>23</v>
      </c>
      <c r="I25" s="23">
        <v>44889</v>
      </c>
    </row>
    <row r="26" spans="8:9" x14ac:dyDescent="0.25">
      <c r="H26">
        <v>24</v>
      </c>
      <c r="I26" s="23">
        <v>44890</v>
      </c>
    </row>
    <row r="27" spans="8:9" x14ac:dyDescent="0.25">
      <c r="H27">
        <v>25</v>
      </c>
      <c r="I27" s="23">
        <v>44891</v>
      </c>
    </row>
    <row r="28" spans="8:9" x14ac:dyDescent="0.25">
      <c r="H28">
        <v>26</v>
      </c>
      <c r="I28" s="23">
        <v>44892</v>
      </c>
    </row>
    <row r="29" spans="8:9" x14ac:dyDescent="0.25">
      <c r="H29">
        <v>27</v>
      </c>
      <c r="I29" s="23">
        <v>44893</v>
      </c>
    </row>
    <row r="30" spans="8:9" x14ac:dyDescent="0.25">
      <c r="H30">
        <v>28</v>
      </c>
      <c r="I30" s="23">
        <v>44894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70"/>
      <c r="C1" s="872" t="s">
        <v>208</v>
      </c>
      <c r="D1" s="873"/>
      <c r="E1" s="873"/>
      <c r="F1" s="873"/>
      <c r="G1" s="873"/>
      <c r="H1" s="873"/>
      <c r="I1" s="873"/>
      <c r="J1" s="873"/>
      <c r="K1" s="873"/>
      <c r="L1" s="873"/>
      <c r="M1" s="873"/>
    </row>
    <row r="2" spans="1:25" ht="16.5" thickBot="1" x14ac:dyDescent="0.3">
      <c r="B2" s="871"/>
      <c r="C2" s="3"/>
      <c r="H2" s="5"/>
      <c r="I2" s="6"/>
      <c r="J2" s="7"/>
      <c r="L2" s="8"/>
      <c r="M2" s="6"/>
      <c r="N2" s="9"/>
    </row>
    <row r="3" spans="1:25" ht="21.75" thickBot="1" x14ac:dyDescent="0.35">
      <c r="B3" s="874" t="s">
        <v>0</v>
      </c>
      <c r="C3" s="875"/>
      <c r="D3" s="10"/>
      <c r="E3" s="11"/>
      <c r="F3" s="11"/>
      <c r="H3" s="876" t="s">
        <v>26</v>
      </c>
      <c r="I3" s="876"/>
      <c r="K3" s="165"/>
      <c r="L3" s="13"/>
      <c r="M3" s="14"/>
      <c r="P3" s="913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877" t="s">
        <v>2</v>
      </c>
      <c r="F4" s="878"/>
      <c r="H4" s="879" t="s">
        <v>3</v>
      </c>
      <c r="I4" s="880"/>
      <c r="J4" s="19"/>
      <c r="K4" s="166"/>
      <c r="L4" s="20"/>
      <c r="M4" s="21" t="s">
        <v>4</v>
      </c>
      <c r="N4" s="22" t="s">
        <v>5</v>
      </c>
      <c r="P4" s="914"/>
      <c r="Q4" s="286" t="s">
        <v>209</v>
      </c>
      <c r="W4" s="923" t="s">
        <v>124</v>
      </c>
      <c r="X4" s="923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23"/>
      <c r="X5" s="923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27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28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29"/>
      <c r="X21" s="929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30"/>
      <c r="X23" s="930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30"/>
      <c r="X24" s="930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31"/>
      <c r="X25" s="931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31"/>
      <c r="X26" s="931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24"/>
      <c r="X27" s="925"/>
      <c r="Y27" s="926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25"/>
      <c r="X28" s="925"/>
      <c r="Y28" s="926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15">
        <f>SUM(M5:M35)</f>
        <v>321168.83</v>
      </c>
      <c r="N36" s="917">
        <f>SUM(N5:N35)</f>
        <v>467016</v>
      </c>
      <c r="O36" s="276"/>
      <c r="P36" s="277">
        <v>0</v>
      </c>
      <c r="Q36" s="919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16"/>
      <c r="N37" s="918"/>
      <c r="O37" s="276"/>
      <c r="P37" s="277">
        <v>0</v>
      </c>
      <c r="Q37" s="920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92" t="s">
        <v>11</v>
      </c>
      <c r="I52" s="893"/>
      <c r="J52" s="100"/>
      <c r="K52" s="894">
        <f>I50+L50</f>
        <v>71911.59</v>
      </c>
      <c r="L52" s="921"/>
      <c r="M52" s="272"/>
      <c r="N52" s="272"/>
      <c r="P52" s="34"/>
      <c r="Q52" s="13"/>
    </row>
    <row r="53" spans="1:17" ht="16.5" thickBot="1" x14ac:dyDescent="0.3">
      <c r="D53" s="898" t="s">
        <v>12</v>
      </c>
      <c r="E53" s="898"/>
      <c r="F53" s="312">
        <f>F50-K52-C50</f>
        <v>-25952.549999999814</v>
      </c>
      <c r="I53" s="102"/>
      <c r="J53" s="103"/>
    </row>
    <row r="54" spans="1:17" ht="18.75" x14ac:dyDescent="0.3">
      <c r="D54" s="922" t="s">
        <v>95</v>
      </c>
      <c r="E54" s="922"/>
      <c r="F54" s="111">
        <v>-706888.38</v>
      </c>
      <c r="I54" s="899" t="s">
        <v>13</v>
      </c>
      <c r="J54" s="900"/>
      <c r="K54" s="901">
        <f>F56+F57+F58</f>
        <v>1308778.3500000003</v>
      </c>
      <c r="L54" s="901"/>
      <c r="M54" s="907" t="s">
        <v>211</v>
      </c>
      <c r="N54" s="908"/>
      <c r="O54" s="908"/>
      <c r="P54" s="908"/>
      <c r="Q54" s="909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10"/>
      <c r="N55" s="911"/>
      <c r="O55" s="911"/>
      <c r="P55" s="911"/>
      <c r="Q55" s="912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903">
        <f>-C4</f>
        <v>-567389.35</v>
      </c>
      <c r="L56" s="904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881" t="s">
        <v>18</v>
      </c>
      <c r="E58" s="882"/>
      <c r="F58" s="113">
        <v>2142307.62</v>
      </c>
      <c r="I58" s="883" t="s">
        <v>198</v>
      </c>
      <c r="J58" s="884"/>
      <c r="K58" s="885">
        <f>K54+K56</f>
        <v>741389.00000000035</v>
      </c>
      <c r="L58" s="88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932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933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70"/>
      <c r="C1" s="872" t="s">
        <v>208</v>
      </c>
      <c r="D1" s="873"/>
      <c r="E1" s="873"/>
      <c r="F1" s="873"/>
      <c r="G1" s="873"/>
      <c r="H1" s="873"/>
      <c r="I1" s="873"/>
      <c r="J1" s="873"/>
      <c r="K1" s="873"/>
      <c r="L1" s="873"/>
      <c r="M1" s="873"/>
    </row>
    <row r="2" spans="1:25" ht="16.5" thickBot="1" x14ac:dyDescent="0.3">
      <c r="B2" s="871"/>
      <c r="C2" s="3"/>
      <c r="H2" s="5"/>
      <c r="I2" s="6"/>
      <c r="J2" s="7"/>
      <c r="L2" s="8"/>
      <c r="M2" s="6"/>
      <c r="N2" s="9"/>
    </row>
    <row r="3" spans="1:25" ht="21.75" thickBot="1" x14ac:dyDescent="0.35">
      <c r="B3" s="874" t="s">
        <v>0</v>
      </c>
      <c r="C3" s="875"/>
      <c r="D3" s="10"/>
      <c r="E3" s="11"/>
      <c r="F3" s="11"/>
      <c r="H3" s="876" t="s">
        <v>26</v>
      </c>
      <c r="I3" s="876"/>
      <c r="K3" s="165"/>
      <c r="L3" s="13"/>
      <c r="M3" s="14"/>
      <c r="P3" s="913" t="s">
        <v>6</v>
      </c>
      <c r="R3" s="934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877" t="s">
        <v>2</v>
      </c>
      <c r="F4" s="878"/>
      <c r="H4" s="879" t="s">
        <v>3</v>
      </c>
      <c r="I4" s="880"/>
      <c r="J4" s="19"/>
      <c r="K4" s="166"/>
      <c r="L4" s="20"/>
      <c r="M4" s="21" t="s">
        <v>4</v>
      </c>
      <c r="N4" s="22" t="s">
        <v>5</v>
      </c>
      <c r="P4" s="914"/>
      <c r="Q4" s="322" t="s">
        <v>217</v>
      </c>
      <c r="R4" s="935"/>
      <c r="W4" s="923" t="s">
        <v>124</v>
      </c>
      <c r="X4" s="923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23"/>
      <c r="X5" s="923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27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28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29"/>
      <c r="X21" s="929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30"/>
      <c r="X23" s="930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30"/>
      <c r="X24" s="930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31"/>
      <c r="X25" s="931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31"/>
      <c r="X26" s="931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24"/>
      <c r="X27" s="925"/>
      <c r="Y27" s="926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25"/>
      <c r="X28" s="925"/>
      <c r="Y28" s="926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15">
        <f>SUM(M5:M35)</f>
        <v>1077791.3</v>
      </c>
      <c r="N36" s="917">
        <f>SUM(N5:N35)</f>
        <v>936398</v>
      </c>
      <c r="O36" s="276"/>
      <c r="P36" s="277">
        <v>0</v>
      </c>
      <c r="Q36" s="919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16"/>
      <c r="N37" s="918"/>
      <c r="O37" s="276"/>
      <c r="P37" s="277">
        <v>0</v>
      </c>
      <c r="Q37" s="920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92" t="s">
        <v>11</v>
      </c>
      <c r="I52" s="893"/>
      <c r="J52" s="100"/>
      <c r="K52" s="894">
        <f>I50+L50</f>
        <v>90750.75</v>
      </c>
      <c r="L52" s="921"/>
      <c r="M52" s="272"/>
      <c r="N52" s="272"/>
      <c r="P52" s="34"/>
      <c r="Q52" s="13"/>
    </row>
    <row r="53" spans="1:17" ht="16.5" thickBot="1" x14ac:dyDescent="0.3">
      <c r="D53" s="898" t="s">
        <v>12</v>
      </c>
      <c r="E53" s="898"/>
      <c r="F53" s="312">
        <f>F50-K52-C50</f>
        <v>1739855.03</v>
      </c>
      <c r="I53" s="102"/>
      <c r="J53" s="103"/>
    </row>
    <row r="54" spans="1:17" ht="18.75" x14ac:dyDescent="0.3">
      <c r="D54" s="922" t="s">
        <v>95</v>
      </c>
      <c r="E54" s="922"/>
      <c r="F54" s="111">
        <v>-1567070.66</v>
      </c>
      <c r="I54" s="899" t="s">
        <v>13</v>
      </c>
      <c r="J54" s="900"/>
      <c r="K54" s="901">
        <f>F56+F57+F58</f>
        <v>703192.8600000001</v>
      </c>
      <c r="L54" s="901"/>
      <c r="M54" s="907" t="s">
        <v>211</v>
      </c>
      <c r="N54" s="908"/>
      <c r="O54" s="908"/>
      <c r="P54" s="908"/>
      <c r="Q54" s="909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10"/>
      <c r="N55" s="911"/>
      <c r="O55" s="911"/>
      <c r="P55" s="911"/>
      <c r="Q55" s="912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903">
        <f>-C4</f>
        <v>-567389.35</v>
      </c>
      <c r="L56" s="904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881" t="s">
        <v>18</v>
      </c>
      <c r="E58" s="882"/>
      <c r="F58" s="113">
        <v>754143.23</v>
      </c>
      <c r="I58" s="883" t="s">
        <v>198</v>
      </c>
      <c r="J58" s="884"/>
      <c r="K58" s="885">
        <f>K54+K56</f>
        <v>135803.51000000013</v>
      </c>
      <c r="L58" s="88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932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933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70"/>
      <c r="C1" s="936" t="s">
        <v>316</v>
      </c>
      <c r="D1" s="937"/>
      <c r="E1" s="937"/>
      <c r="F1" s="937"/>
      <c r="G1" s="937"/>
      <c r="H1" s="937"/>
      <c r="I1" s="937"/>
      <c r="J1" s="937"/>
      <c r="K1" s="937"/>
      <c r="L1" s="937"/>
      <c r="M1" s="937"/>
    </row>
    <row r="2" spans="1:25" ht="16.5" thickBot="1" x14ac:dyDescent="0.3">
      <c r="B2" s="871"/>
      <c r="C2" s="3"/>
      <c r="H2" s="5"/>
      <c r="I2" s="6"/>
      <c r="J2" s="7"/>
      <c r="L2" s="8"/>
      <c r="M2" s="6"/>
      <c r="N2" s="9"/>
    </row>
    <row r="3" spans="1:25" ht="21.75" thickBot="1" x14ac:dyDescent="0.35">
      <c r="B3" s="874" t="s">
        <v>0</v>
      </c>
      <c r="C3" s="875"/>
      <c r="D3" s="10"/>
      <c r="E3" s="11"/>
      <c r="F3" s="11"/>
      <c r="H3" s="876" t="s">
        <v>26</v>
      </c>
      <c r="I3" s="876"/>
      <c r="K3" s="165"/>
      <c r="L3" s="13"/>
      <c r="M3" s="14"/>
      <c r="P3" s="913" t="s">
        <v>6</v>
      </c>
      <c r="R3" s="934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877" t="s">
        <v>2</v>
      </c>
      <c r="F4" s="878"/>
      <c r="H4" s="879" t="s">
        <v>3</v>
      </c>
      <c r="I4" s="880"/>
      <c r="J4" s="19"/>
      <c r="K4" s="166"/>
      <c r="L4" s="20"/>
      <c r="M4" s="21" t="s">
        <v>4</v>
      </c>
      <c r="N4" s="22" t="s">
        <v>5</v>
      </c>
      <c r="P4" s="914"/>
      <c r="Q4" s="322" t="s">
        <v>217</v>
      </c>
      <c r="R4" s="935"/>
      <c r="W4" s="923" t="s">
        <v>124</v>
      </c>
      <c r="X4" s="923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23"/>
      <c r="X5" s="923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27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28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29"/>
      <c r="X21" s="929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30"/>
      <c r="X23" s="930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30"/>
      <c r="X24" s="930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31"/>
      <c r="X25" s="931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31"/>
      <c r="X26" s="931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24"/>
      <c r="X27" s="925"/>
      <c r="Y27" s="926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25"/>
      <c r="X28" s="925"/>
      <c r="Y28" s="926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15">
        <f>SUM(M5:M35)</f>
        <v>1818445.73</v>
      </c>
      <c r="N36" s="917">
        <f>SUM(N5:N35)</f>
        <v>739014</v>
      </c>
      <c r="O36" s="276"/>
      <c r="P36" s="277">
        <v>0</v>
      </c>
      <c r="Q36" s="919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16"/>
      <c r="N37" s="918"/>
      <c r="O37" s="276"/>
      <c r="P37" s="277">
        <v>0</v>
      </c>
      <c r="Q37" s="920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92" t="s">
        <v>11</v>
      </c>
      <c r="I52" s="893"/>
      <c r="J52" s="100"/>
      <c r="K52" s="894">
        <f>I50+L50</f>
        <v>158798.12</v>
      </c>
      <c r="L52" s="921"/>
      <c r="M52" s="272"/>
      <c r="N52" s="272"/>
      <c r="P52" s="34"/>
      <c r="Q52" s="13"/>
    </row>
    <row r="53" spans="1:17" x14ac:dyDescent="0.25">
      <c r="D53" s="898" t="s">
        <v>12</v>
      </c>
      <c r="E53" s="898"/>
      <c r="F53" s="312">
        <f>F50-K52-C50</f>
        <v>2078470.75</v>
      </c>
      <c r="I53" s="102"/>
      <c r="J53" s="103"/>
    </row>
    <row r="54" spans="1:17" ht="18.75" x14ac:dyDescent="0.3">
      <c r="D54" s="922" t="s">
        <v>95</v>
      </c>
      <c r="E54" s="922"/>
      <c r="F54" s="111">
        <v>-1448401.2</v>
      </c>
      <c r="I54" s="899" t="s">
        <v>13</v>
      </c>
      <c r="J54" s="900"/>
      <c r="K54" s="901">
        <f>F56+F57+F58</f>
        <v>1025960.7</v>
      </c>
      <c r="L54" s="901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903">
        <f>-C4</f>
        <v>-754143.23</v>
      </c>
      <c r="L56" s="904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881" t="s">
        <v>18</v>
      </c>
      <c r="E58" s="882"/>
      <c r="F58" s="113">
        <v>1149740.4099999999</v>
      </c>
      <c r="I58" s="883" t="s">
        <v>198</v>
      </c>
      <c r="J58" s="884"/>
      <c r="K58" s="885">
        <f>K54+K56</f>
        <v>271817.46999999997</v>
      </c>
      <c r="L58" s="88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938" t="s">
        <v>413</v>
      </c>
      <c r="C43" s="939"/>
      <c r="D43" s="939"/>
      <c r="E43" s="940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941"/>
      <c r="C44" s="942"/>
      <c r="D44" s="942"/>
      <c r="E44" s="943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44"/>
      <c r="C45" s="945"/>
      <c r="D45" s="945"/>
      <c r="E45" s="946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53" t="s">
        <v>593</v>
      </c>
      <c r="C47" s="954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55"/>
      <c r="C48" s="956"/>
      <c r="D48" s="253"/>
      <c r="E48" s="69"/>
      <c r="F48" s="137">
        <f t="shared" si="2"/>
        <v>0</v>
      </c>
      <c r="I48" s="348"/>
      <c r="J48" s="947" t="s">
        <v>414</v>
      </c>
      <c r="K48" s="948"/>
      <c r="L48" s="949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50"/>
      <c r="K49" s="951"/>
      <c r="L49" s="952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57" t="s">
        <v>594</v>
      </c>
      <c r="J50" s="958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57"/>
      <c r="J51" s="958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57"/>
      <c r="J52" s="958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57"/>
      <c r="J53" s="958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57"/>
      <c r="J54" s="958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57"/>
      <c r="J55" s="958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57"/>
      <c r="J56" s="958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57"/>
      <c r="J57" s="958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57"/>
      <c r="J58" s="958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57"/>
      <c r="J59" s="958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57"/>
      <c r="J60" s="958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57"/>
      <c r="J61" s="958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57"/>
      <c r="J62" s="958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57"/>
      <c r="J63" s="958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57"/>
      <c r="J64" s="958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57"/>
      <c r="J65" s="958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57"/>
      <c r="J66" s="958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57"/>
      <c r="J67" s="958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57"/>
      <c r="J68" s="958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57"/>
      <c r="J69" s="958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57"/>
      <c r="J70" s="958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57"/>
      <c r="J71" s="958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57"/>
      <c r="J72" s="958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57"/>
      <c r="J73" s="958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57"/>
      <c r="J74" s="958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57"/>
      <c r="J75" s="958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57"/>
      <c r="J76" s="958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57"/>
      <c r="J77" s="958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59"/>
      <c r="J78" s="960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932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933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70"/>
      <c r="C1" s="936" t="s">
        <v>646</v>
      </c>
      <c r="D1" s="937"/>
      <c r="E1" s="937"/>
      <c r="F1" s="937"/>
      <c r="G1" s="937"/>
      <c r="H1" s="937"/>
      <c r="I1" s="937"/>
      <c r="J1" s="937"/>
      <c r="K1" s="937"/>
      <c r="L1" s="937"/>
      <c r="M1" s="937"/>
    </row>
    <row r="2" spans="1:25" ht="16.5" thickBot="1" x14ac:dyDescent="0.3">
      <c r="B2" s="871"/>
      <c r="C2" s="3"/>
      <c r="H2" s="5"/>
      <c r="I2" s="6"/>
      <c r="J2" s="7"/>
      <c r="L2" s="8"/>
      <c r="M2" s="6"/>
      <c r="N2" s="9"/>
    </row>
    <row r="3" spans="1:25" ht="21.75" thickBot="1" x14ac:dyDescent="0.35">
      <c r="B3" s="874" t="s">
        <v>0</v>
      </c>
      <c r="C3" s="875"/>
      <c r="D3" s="10"/>
      <c r="E3" s="11"/>
      <c r="F3" s="11"/>
      <c r="H3" s="876" t="s">
        <v>26</v>
      </c>
      <c r="I3" s="876"/>
      <c r="K3" s="165"/>
      <c r="L3" s="13"/>
      <c r="M3" s="14"/>
      <c r="P3" s="913" t="s">
        <v>6</v>
      </c>
      <c r="R3" s="934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877" t="s">
        <v>2</v>
      </c>
      <c r="F4" s="878"/>
      <c r="H4" s="879" t="s">
        <v>3</v>
      </c>
      <c r="I4" s="880"/>
      <c r="J4" s="19"/>
      <c r="K4" s="166"/>
      <c r="L4" s="20"/>
      <c r="M4" s="21" t="s">
        <v>4</v>
      </c>
      <c r="N4" s="22" t="s">
        <v>5</v>
      </c>
      <c r="P4" s="914"/>
      <c r="Q4" s="322" t="s">
        <v>217</v>
      </c>
      <c r="R4" s="935"/>
      <c r="W4" s="923" t="s">
        <v>124</v>
      </c>
      <c r="X4" s="923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23"/>
      <c r="X5" s="923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27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28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29"/>
      <c r="X21" s="929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30"/>
      <c r="X23" s="930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30"/>
      <c r="X24" s="930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31"/>
      <c r="X25" s="931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31"/>
      <c r="X26" s="931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24"/>
      <c r="X27" s="925"/>
      <c r="Y27" s="926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25"/>
      <c r="X28" s="925"/>
      <c r="Y28" s="926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15">
        <f>SUM(M5:M35)</f>
        <v>2143864.4900000002</v>
      </c>
      <c r="N36" s="917">
        <f>SUM(N5:N35)</f>
        <v>791108</v>
      </c>
      <c r="O36" s="276"/>
      <c r="P36" s="277">
        <v>0</v>
      </c>
      <c r="Q36" s="961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16"/>
      <c r="N37" s="918"/>
      <c r="O37" s="276"/>
      <c r="P37" s="277">
        <v>0</v>
      </c>
      <c r="Q37" s="962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63">
        <f>M36+N36</f>
        <v>2934972.49</v>
      </c>
      <c r="N39" s="964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92" t="s">
        <v>11</v>
      </c>
      <c r="I52" s="893"/>
      <c r="J52" s="100"/>
      <c r="K52" s="894">
        <f>I50+L50</f>
        <v>197471.8</v>
      </c>
      <c r="L52" s="921"/>
      <c r="M52" s="272"/>
      <c r="N52" s="272"/>
      <c r="P52" s="34"/>
      <c r="Q52" s="13"/>
    </row>
    <row r="53" spans="1:17" x14ac:dyDescent="0.25">
      <c r="D53" s="898" t="s">
        <v>12</v>
      </c>
      <c r="E53" s="898"/>
      <c r="F53" s="312">
        <f>F50-K52-C50</f>
        <v>2057786.11</v>
      </c>
      <c r="I53" s="102"/>
      <c r="J53" s="103"/>
    </row>
    <row r="54" spans="1:17" ht="18.75" x14ac:dyDescent="0.3">
      <c r="D54" s="922" t="s">
        <v>95</v>
      </c>
      <c r="E54" s="922"/>
      <c r="F54" s="111">
        <v>-1702928.14</v>
      </c>
      <c r="I54" s="899" t="s">
        <v>13</v>
      </c>
      <c r="J54" s="900"/>
      <c r="K54" s="901">
        <f>F56+F57+F58</f>
        <v>1147965.3400000003</v>
      </c>
      <c r="L54" s="901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903">
        <f>-C4</f>
        <v>-1149740.4099999999</v>
      </c>
      <c r="L56" s="904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881" t="s">
        <v>18</v>
      </c>
      <c r="E58" s="882"/>
      <c r="F58" s="113">
        <v>1266568.45</v>
      </c>
      <c r="I58" s="883" t="s">
        <v>97</v>
      </c>
      <c r="J58" s="884"/>
      <c r="K58" s="885">
        <f>K54+K56</f>
        <v>-1775.0699999995995</v>
      </c>
      <c r="L58" s="88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2022-11-03T14:19:31Z</cp:lastPrinted>
  <dcterms:created xsi:type="dcterms:W3CDTF">2021-11-04T19:08:42Z</dcterms:created>
  <dcterms:modified xsi:type="dcterms:W3CDTF">2022-11-23T21:07:33Z</dcterms:modified>
</cp:coreProperties>
</file>