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8715" yWindow="1305" windowWidth="19275" windowHeight="13635" firstSheet="8" activeTab="9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Hoja2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5" i="10" l="1"/>
  <c r="N66" i="10"/>
  <c r="N67" i="10"/>
  <c r="N68" i="10"/>
  <c r="J65" i="10"/>
  <c r="J66" i="10"/>
  <c r="J67" i="10"/>
  <c r="J68" i="10"/>
  <c r="J69" i="10"/>
  <c r="I8" i="10"/>
  <c r="N67" i="9" l="1"/>
  <c r="J67" i="9"/>
  <c r="J68" i="9"/>
  <c r="J69" i="9"/>
  <c r="F67" i="9"/>
  <c r="N66" i="9"/>
  <c r="J66" i="9"/>
  <c r="F65" i="9"/>
  <c r="N54" i="10"/>
  <c r="J54" i="10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J61" i="9"/>
  <c r="F61" i="9"/>
  <c r="N60" i="9"/>
  <c r="J60" i="9"/>
  <c r="J59" i="9"/>
  <c r="N59" i="9"/>
  <c r="F59" i="9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55" i="10"/>
  <c r="S255" i="10"/>
  <c r="Q255" i="10"/>
  <c r="L255" i="10"/>
  <c r="N254" i="10"/>
  <c r="N253" i="10"/>
  <c r="N252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J78" i="10"/>
  <c r="N77" i="10"/>
  <c r="J77" i="10"/>
  <c r="N76" i="10"/>
  <c r="J76" i="10"/>
  <c r="N75" i="10"/>
  <c r="J75" i="10"/>
  <c r="N74" i="10"/>
  <c r="J74" i="10"/>
  <c r="N73" i="10"/>
  <c r="J73" i="10"/>
  <c r="N72" i="10"/>
  <c r="J72" i="10"/>
  <c r="N71" i="10"/>
  <c r="J71" i="10"/>
  <c r="N70" i="10"/>
  <c r="J70" i="10"/>
  <c r="N69" i="10"/>
  <c r="N64" i="10"/>
  <c r="J64" i="10"/>
  <c r="N63" i="10"/>
  <c r="J63" i="10"/>
  <c r="N62" i="10"/>
  <c r="J62" i="10"/>
  <c r="N61" i="10"/>
  <c r="J61" i="10"/>
  <c r="N60" i="10"/>
  <c r="J60" i="10"/>
  <c r="N59" i="10"/>
  <c r="J59" i="10"/>
  <c r="N58" i="10"/>
  <c r="J58" i="10"/>
  <c r="N57" i="10"/>
  <c r="J57" i="10"/>
  <c r="N56" i="10"/>
  <c r="J56" i="10"/>
  <c r="N55" i="10"/>
  <c r="J55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51" i="10"/>
  <c r="N251" i="10" s="1"/>
  <c r="N4" i="10"/>
  <c r="J4" i="10"/>
  <c r="J5" i="10" l="1"/>
  <c r="J6" i="10"/>
  <c r="J20" i="10"/>
  <c r="N5" i="10"/>
  <c r="N255" i="10" s="1"/>
  <c r="N258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62" i="9"/>
  <c r="J62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<sst xmlns="http://schemas.openxmlformats.org/spreadsheetml/2006/main" count="2719" uniqueCount="870">
  <si>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</si>
  <si>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</si>
  <si>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</si>
  <si>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</si>
  <si>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</si>
  <si>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</si>
  <si>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</si>
  <si>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</si>
  <si>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</si>
  <si>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</si>
  <si>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</si>
  <si>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</si>
  <si>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</si>
  <si>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</si>
  <si>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</si>
  <si>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</si>
  <si>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</si>
  <si>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</si>
  <si>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</si>
  <si>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</si>
  <si>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</si>
  <si>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</si>
  <si>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</si>
  <si>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</si>
  <si>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</si>
  <si>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</si>
  <si>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</si>
  <si>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</si>
  <si>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</si>
  <si>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</si>
  <si>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</si>
  <si>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</si>
  <si>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</si>
  <si>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</si>
  <si>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</si>
  <si>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</si>
  <si>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</si>
  <si>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</si>
  <si>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</si>
  <si>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</si>
  <si>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</si>
  <si>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</si>
  <si>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</si>
  <si>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</si>
  <si>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</si>
  <si>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</si>
  <si>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</si>
  <si>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</si>
  <si>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</si>
  <si>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</si>
  <si>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</si>
  <si>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</si>
  <si>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</si>
  <si>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</si>
  <si>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</si>
  <si>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</si>
  <si>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</si>
  <si>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</si>
  <si>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</si>
  <si>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</si>
  <si>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</si>
  <si>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</si>
  <si>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</si>
  <si>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</si>
  <si>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</si>
  <si>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</si>
  <si>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</si>
  <si>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</si>
  <si>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</si>
  <si>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</si>
  <si>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</si>
  <si>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</si>
  <si>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</si>
  <si>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</si>
  <si>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</si>
  <si>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</si>
  <si>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</si>
  <si>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</si>
  <si>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</si>
  <si>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</si>
  <si>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</si>
  <si>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</si>
  <si>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</si>
  <si>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</si>
  <si>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</si>
  <si>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</si>
  <si>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</si>
  <si>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</si>
  <si>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</si>
  <si>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</si>
  <si>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</si>
  <si>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</si>
  <si>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</si>
  <si>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</si>
  <si>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</si>
  <si>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</si>
  <si>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</si>
  <si>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</si>
  <si>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</si>
  <si>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</si>
  <si>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</si>
  <si>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</si>
  <si>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</si>
  <si>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</si>
  <si>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</si>
  <si>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</si>
  <si>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</si>
  <si>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</si>
  <si>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</si>
  <si>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</si>
  <si>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</si>
  <si>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</si>
  <si>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</si>
  <si>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</si>
  <si>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</si>
  <si>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</si>
  <si>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</si>
  <si>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</si>
  <si>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</si>
  <si>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</si>
  <si>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</si>
  <si>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</si>
  <si>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</si>
  <si>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</si>
  <si>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</si>
  <si>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</si>
  <si>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</si>
  <si>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</si>
  <si>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</si>
  <si>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</si>
  <si>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</si>
  <si>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</si>
  <si>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</si>
  <si>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</si>
  <si>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</si>
  <si>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</si>
  <si>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</si>
  <si>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</si>
  <si>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</si>
  <si>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</si>
  <si>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</si>
  <si>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</si>
  <si>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</si>
  <si>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</si>
  <si>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</si>
  <si>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</si>
  <si>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</si>
  <si>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</si>
  <si>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</si>
  <si>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</si>
  <si>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</si>
  <si>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</si>
  <si>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</si>
  <si>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</si>
  <si>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</si>
  <si>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</si>
  <si>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</si>
  <si>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</si>
  <si>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</si>
  <si>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</si>
  <si>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</si>
  <si>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</si>
  <si>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</si>
  <si>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</si>
  <si>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</si>
  <si>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</si>
  <si>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</si>
  <si>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</si>
  <si>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</si>
  <si>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</si>
  <si>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</si>
  <si>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</si>
  <si>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</si>
  <si>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</si>
  <si>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</si>
  <si>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</si>
  <si>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</si>
  <si>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</si>
  <si>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</si>
  <si>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</si>
  <si>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</si>
  <si>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</si>
  <si>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</si>
  <si>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</si>
  <si>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</si>
  <si>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</si>
  <si>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</si>
  <si>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</si>
  <si>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</si>
  <si>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</si>
  <si>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</si>
  <si>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</si>
  <si>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</si>
  <si>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</si>
  <si>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</si>
  <si>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</si>
  <si>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</si>
  <si>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</si>
  <si>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</si>
  <si>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</si>
  <si>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</si>
  <si>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</si>
  <si>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</si>
  <si>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</si>
  <si>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</si>
  <si>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</si>
  <si>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</si>
  <si>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</si>
  <si>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</si>
  <si>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</si>
  <si>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</si>
  <si>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</si>
  <si>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</si>
  <si>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</si>
  <si>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</si>
  <si>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</si>
  <si>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</si>
  <si>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</si>
  <si>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</si>
  <si>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</si>
  <si>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</si>
  <si>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</si>
  <si>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</si>
  <si>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</si>
  <si>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</si>
  <si>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</si>
  <si>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</si>
  <si>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</si>
  <si>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</si>
  <si>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</si>
  <si>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</si>
  <si>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</si>
  <si>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</si>
  <si>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</si>
  <si>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</si>
  <si>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</si>
  <si>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</si>
  <si>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</si>
  <si>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</si>
  <si>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</si>
  <si>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</si>
  <si>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</si>
  <si>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</si>
  <si>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</si>
  <si>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</si>
  <si>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</si>
  <si>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</si>
  <si>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</si>
  <si>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</si>
  <si>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</si>
  <si>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</si>
  <si>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</si>
  <si>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</si>
  <si>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</si>
  <si>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</si>
  <si>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</si>
  <si>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</si>
  <si>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</si>
  <si>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</si>
  <si>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</si>
  <si>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</si>
  <si>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</si>
  <si>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</si>
  <si>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</si>
  <si>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</si>
  <si>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</si>
  <si>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</si>
  <si>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</si>
  <si>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</si>
  <si>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</si>
  <si>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</si>
  <si>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</si>
  <si>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</si>
  <si>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</si>
  <si>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</si>
  <si>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</si>
  <si>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</si>
  <si>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</si>
  <si>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</si>
  <si>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</si>
  <si>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</si>
  <si>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</si>
  <si>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</si>
  <si>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</si>
  <si>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</si>
  <si>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</si>
  <si>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</si>
  <si>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</si>
  <si>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</si>
  <si>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</si>
  <si>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</si>
  <si>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</si>
  <si>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</si>
  <si>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</si>
  <si>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</si>
  <si>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</si>
  <si>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</si>
  <si>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</si>
  <si>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</si>
  <si>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</si>
  <si>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</si>
  <si>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</si>
  <si>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</si>
  <si>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</si>
  <si>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</si>
  <si>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</si>
  <si>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</si>
  <si>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</si>
  <si>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</si>
  <si>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</si>
  <si>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</si>
  <si>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</si>
  <si>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</si>
  <si>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</si>
  <si>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</si>
  <si>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</si>
  <si>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</si>
  <si>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</si>
  <si>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</si>
  <si>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</si>
  <si>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</si>
  <si>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</si>
  <si>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</si>
  <si>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</si>
  <si>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</si>
  <si>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</si>
  <si>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</si>
  <si>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</si>
  <si>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</si>
  <si>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</si>
  <si>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</si>
  <si>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</si>
  <si>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</si>
  <si>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</si>
  <si>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</si>
  <si>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</si>
  <si>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</si>
  <si>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</si>
  <si>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</si>
  <si>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</si>
  <si>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</si>
  <si>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</si>
  <si>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</si>
  <si>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</si>
  <si>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</si>
  <si>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</si>
  <si>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</si>
  <si>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</si>
  <si>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</si>
  <si>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</si>
  <si>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</si>
  <si>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</si>
  <si>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</si>
  <si>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</si>
  <si>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</si>
  <si>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</si>
  <si>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</si>
  <si>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</si>
  <si>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</si>
  <si>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</si>
  <si>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</si>
  <si>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</si>
  <si>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</si>
  <si>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</si>
  <si>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</si>
  <si>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</si>
  <si>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</si>
  <si>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</si>
  <si>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</si>
  <si>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</si>
  <si>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</si>
  <si>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</si>
  <si>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</si>
  <si>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</si>
  <si>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</si>
  <si>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</si>
  <si>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</si>
  <si>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</si>
  <si>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</si>
  <si>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</si>
  <si>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</si>
  <si>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</si>
  <si>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</si>
  <si>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</si>
  <si>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</si>
  <si>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</si>
  <si>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</si>
  <si>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</si>
  <si>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</si>
  <si>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</si>
  <si>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</si>
  <si>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</si>
  <si>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</si>
  <si>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</si>
  <si>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</si>
  <si>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</si>
  <si>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</si>
  <si>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</si>
  <si>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</si>
  <si>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</si>
  <si>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</si>
  <si>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</si>
  <si>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</si>
  <si>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</si>
  <si>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</si>
  <si>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</si>
  <si>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</si>
  <si>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</si>
  <si>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</si>
  <si>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</si>
  <si>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</si>
  <si>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</si>
  <si>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</si>
  <si>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</si>
  <si>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</si>
  <si>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</si>
  <si>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</si>
  <si>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</si>
  <si>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</si>
  <si>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</si>
  <si>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</si>
  <si>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</si>
  <si>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</si>
  <si>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</si>
  <si>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</si>
  <si>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</si>
  <si>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</si>
  <si>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</si>
  <si>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</si>
  <si>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</si>
  <si>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</si>
  <si>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</si>
  <si>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</si>
  <si>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</si>
  <si>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</si>
  <si>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</si>
  <si>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</si>
  <si>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</si>
  <si>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</si>
  <si>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</si>
  <si>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</si>
  <si>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</si>
  <si>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</si>
  <si>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</si>
  <si>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</si>
  <si>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</si>
  <si>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</si>
  <si>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</si>
  <si>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</si>
  <si>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</si>
  <si>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</si>
  <si>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</si>
  <si>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</si>
  <si>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</si>
  <si>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</si>
  <si>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</si>
  <si>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</si>
  <si>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</si>
  <si>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</si>
  <si>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</si>
  <si>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</si>
  <si>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</si>
  <si>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</si>
  <si>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</si>
  <si>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</si>
  <si>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</si>
  <si>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</si>
  <si>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</si>
  <si>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</si>
  <si>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</si>
  <si>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</si>
  <si>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</si>
  <si>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</si>
  <si>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</si>
  <si>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</si>
  <si>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</si>
  <si>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</si>
  <si>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</si>
  <si>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</si>
  <si>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</si>
  <si>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</si>
  <si>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</si>
  <si>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</si>
  <si>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</si>
  <si>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</si>
  <si>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</si>
  <si>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</si>
  <si>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</si>
  <si>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</si>
  <si>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</si>
  <si>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</si>
  <si>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</si>
  <si>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</si>
  <si>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</si>
  <si>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</si>
  <si>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</si>
  <si>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</si>
  <si>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</si>
  <si>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</si>
  <si>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</si>
  <si>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</si>
  <si>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</si>
  <si>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</si>
  <si>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</si>
  <si>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</si>
  <si>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</si>
  <si>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</si>
  <si>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</si>
  <si>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</si>
  <si>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</si>
  <si>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</si>
  <si>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</si>
  <si>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</si>
  <si>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</si>
  <si>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</si>
  <si>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</si>
  <si>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</si>
  <si>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</si>
  <si>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</si>
  <si>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</si>
  <si>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</si>
  <si>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</si>
  <si>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</si>
  <si>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</si>
  <si>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</si>
  <si>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</si>
  <si>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</si>
  <si>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</si>
  <si>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</si>
  <si>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</si>
  <si>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</si>
  <si>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</si>
  <si>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</si>
  <si>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</si>
  <si>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</si>
  <si>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</si>
  <si>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</si>
  <si>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</si>
  <si>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</si>
  <si>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</si>
  <si>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</si>
  <si>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</si>
  <si>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</si>
  <si>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</si>
  <si>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</si>
  <si>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</si>
  <si>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</si>
  <si>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</si>
  <si>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</si>
  <si>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</si>
  <si>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</si>
  <si>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</si>
  <si>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</si>
  <si>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</si>
  <si>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</si>
  <si>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</si>
  <si>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</si>
  <si>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</si>
  <si>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</si>
  <si>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</si>
  <si>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</si>
  <si>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</si>
  <si>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</si>
  <si>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</si>
  <si>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</si>
  <si>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</si>
  <si>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</si>
  <si>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</si>
  <si>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</si>
  <si>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</si>
  <si>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</si>
  <si>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</si>
  <si>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</si>
  <si>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</si>
  <si>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</si>
  <si>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</si>
  <si>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</si>
  <si>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</si>
  <si>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</si>
  <si>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</si>
  <si>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</si>
  <si>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</si>
  <si>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</si>
  <si>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</si>
  <si>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</si>
  <si>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</si>
  <si>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</si>
  <si>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</si>
  <si>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</si>
  <si>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</si>
  <si>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</si>
  <si>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</si>
  <si>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</si>
  <si>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</si>
  <si>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</si>
  <si>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</si>
  <si>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</si>
  <si>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</si>
  <si>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</si>
  <si>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</si>
  <si>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</si>
  <si>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</si>
  <si>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</si>
  <si>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</si>
  <si>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</si>
  <si>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</si>
  <si>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</si>
  <si>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</si>
  <si>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</si>
  <si>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</si>
  <si>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</si>
  <si>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</si>
  <si>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</si>
  <si>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</si>
  <si>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</si>
  <si>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</si>
  <si>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</si>
  <si>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</si>
  <si>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</si>
  <si>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</si>
  <si>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</si>
  <si>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</si>
  <si>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</si>
  <si>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</si>
  <si>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</si>
  <si>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</si>
  <si>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</si>
  <si>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</si>
  <si>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</si>
  <si>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</si>
  <si>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</si>
  <si>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</si>
  <si>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</si>
  <si>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</si>
  <si>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</si>
  <si>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</si>
  <si>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</si>
  <si>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</si>
  <si>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</si>
  <si>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</si>
  <si>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</si>
  <si>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</si>
  <si>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</si>
  <si>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</si>
  <si>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</si>
  <si>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</si>
  <si>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</si>
  <si>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</si>
  <si>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</si>
  <si>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</si>
  <si>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</si>
  <si>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</si>
  <si>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</si>
  <si>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</si>
  <si>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</si>
  <si>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</si>
  <si>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</si>
  <si>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</si>
  <si>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</si>
  <si>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</si>
  <si>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</si>
  <si>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</si>
  <si>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</si>
  <si>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</si>
  <si>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</si>
  <si>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</si>
  <si>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</si>
  <si>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</si>
  <si>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</si>
  <si>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</si>
  <si>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</si>
  <si>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</si>
  <si>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</si>
  <si>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</si>
  <si>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</si>
  <si>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</si>
  <si>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</si>
  <si>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</si>
  <si>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</si>
  <si>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</si>
  <si>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</si>
  <si>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</si>
  <si>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</si>
  <si>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</si>
  <si>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</si>
  <si>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</si>
  <si>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</si>
  <si>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</si>
  <si>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</si>
  <si>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</si>
  <si>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</si>
  <si>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</si>
  <si>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</si>
  <si>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</si>
  <si>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</si>
  <si>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</si>
  <si>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</si>
  <si>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</si>
  <si>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</si>
  <si>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</si>
  <si>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</si>
  <si>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</si>
  <si>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</si>
  <si>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</si>
  <si>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</si>
  <si>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</si>
  <si>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</si>
  <si>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</si>
  <si>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</si>
  <si>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</si>
  <si>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</si>
  <si>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</si>
  <si>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</si>
  <si>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</si>
  <si>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</si>
  <si>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</si>
  <si>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</si>
  <si>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</si>
  <si>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</si>
  <si>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</si>
  <si>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</si>
  <si>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</si>
  <si>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</si>
  <si>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</si>
  <si>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</si>
  <si>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</si>
  <si>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</si>
  <si>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</si>
  <si>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</si>
  <si>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</si>
  <si>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</si>
  <si>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</si>
  <si>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</si>
  <si>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</si>
  <si>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</si>
  <si>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</si>
  <si>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</si>
  <si>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</si>
  <si>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</si>
  <si>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</si>
  <si>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</si>
  <si>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</si>
  <si>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</si>
  <si>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</si>
  <si>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</si>
  <si>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</si>
  <si>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</si>
  <si>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</si>
  <si>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</si>
  <si>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</si>
  <si>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</si>
  <si>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</si>
  <si>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</si>
  <si>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</si>
  <si>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</si>
  <si>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</si>
  <si>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</si>
  <si>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</si>
  <si>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</si>
  <si>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</si>
  <si>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</si>
  <si>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</si>
  <si>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</si>
  <si>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</si>
  <si>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</si>
  <si>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</si>
  <si>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</si>
  <si>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</si>
  <si>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</si>
  <si>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</si>
  <si>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</si>
  <si>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</si>
  <si>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</si>
  <si>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</si>
  <si>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</si>
  <si>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</si>
  <si>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</si>
  <si>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</si>
  <si>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</si>
  <si>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</si>
  <si>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</si>
  <si>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</si>
  <si>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</si>
  <si>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</si>
  <si>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</si>
  <si>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</si>
  <si>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</si>
  <si>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</si>
  <si>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</si>
  <si>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</si>
  <si>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</si>
  <si>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</si>
  <si>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</si>
  <si>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</si>
  <si>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</si>
  <si>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</si>
  <si>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</si>
  <si>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</si>
  <si>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</si>
  <si>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</si>
  <si>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</si>
  <si>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</si>
  <si>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</si>
  <si>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</si>
  <si>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</si>
  <si>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</si>
  <si>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</si>
  <si>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</si>
  <si>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</si>
  <si>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</si>
  <si>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</si>
  <si>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</si>
  <si>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</si>
  <si>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</si>
  <si>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</si>
  <si>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</si>
  <si>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</si>
  <si>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</si>
  <si>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</si>
  <si>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</si>
  <si>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</si>
  <si>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</si>
  <si>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</si>
  <si>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</si>
  <si>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</si>
  <si>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</si>
  <si>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</si>
  <si>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</si>
  <si>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</si>
  <si>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</si>
  <si>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</si>
  <si>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</si>
  <si>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</si>
  <si>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</si>
  <si>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</si>
  <si>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</si>
  <si>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</si>
  <si>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</si>
  <si>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</si>
  <si>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</si>
  <si>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</si>
  <si>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</si>
  <si>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</si>
  <si>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</si>
  <si>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</si>
  <si>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</si>
  <si>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19372--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</si>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</sst>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5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2" xfId="0" applyNumberFormat="1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800000"/>
      <color rgb="FF66FFFF"/>
      <color rgb="FF00FFCC"/>
      <color rgb="FFCC66FF"/>
      <color rgb="FF9999FF"/>
      <color rgb="FF33CCFF"/>
      <color rgb="FF99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22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893" t="s">
        <v>55</v>
      </c>
      <c r="B55" s="328" t="s">
        <v>56</v>
      </c>
      <c r="C55" s="881" t="s">
        <v>62</v>
      </c>
      <c r="D55" s="329"/>
      <c r="E55" s="47"/>
      <c r="F55" s="320">
        <v>319.5</v>
      </c>
      <c r="G55" s="321">
        <v>44200</v>
      </c>
      <c r="H55" s="883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895" t="s">
        <v>35</v>
      </c>
      <c r="P55" s="897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894"/>
      <c r="B56" s="328" t="s">
        <v>58</v>
      </c>
      <c r="C56" s="882"/>
      <c r="D56" s="330"/>
      <c r="E56" s="47"/>
      <c r="F56" s="51">
        <v>184.1</v>
      </c>
      <c r="G56" s="87">
        <v>44200</v>
      </c>
      <c r="H56" s="884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96"/>
      <c r="P56" s="898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85" t="s">
        <v>55</v>
      </c>
      <c r="B60" s="292" t="s">
        <v>58</v>
      </c>
      <c r="C60" s="887" t="s">
        <v>57</v>
      </c>
      <c r="D60" s="293"/>
      <c r="E60" s="93"/>
      <c r="F60" s="51">
        <v>195.3</v>
      </c>
      <c r="G60" s="87">
        <v>44207</v>
      </c>
      <c r="H60" s="889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03" t="s">
        <v>35</v>
      </c>
      <c r="P60" s="891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86"/>
      <c r="B61" s="292" t="s">
        <v>56</v>
      </c>
      <c r="C61" s="888"/>
      <c r="D61" s="293"/>
      <c r="E61" s="93"/>
      <c r="F61" s="51">
        <v>344.7</v>
      </c>
      <c r="G61" s="87">
        <v>44207</v>
      </c>
      <c r="H61" s="890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04"/>
      <c r="P61" s="892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99" t="s">
        <v>55</v>
      </c>
      <c r="B63" s="86" t="s">
        <v>58</v>
      </c>
      <c r="C63" s="870" t="s">
        <v>115</v>
      </c>
      <c r="D63" s="91"/>
      <c r="E63" s="93"/>
      <c r="F63" s="51">
        <v>413.7</v>
      </c>
      <c r="G63" s="49">
        <v>44211</v>
      </c>
      <c r="H63" s="906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08" t="s">
        <v>35</v>
      </c>
      <c r="P63" s="876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00"/>
      <c r="B64" s="86" t="s">
        <v>56</v>
      </c>
      <c r="C64" s="905"/>
      <c r="D64" s="91"/>
      <c r="E64" s="93"/>
      <c r="F64" s="51">
        <v>542.70000000000005</v>
      </c>
      <c r="G64" s="419">
        <v>44211</v>
      </c>
      <c r="H64" s="907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09"/>
      <c r="P64" s="877"/>
      <c r="Q64" s="94"/>
      <c r="R64" s="40"/>
      <c r="S64" s="41"/>
      <c r="T64" s="42"/>
      <c r="U64" s="43"/>
      <c r="V64" s="44"/>
    </row>
    <row r="65" spans="1:22" ht="31.5" customHeight="1" x14ac:dyDescent="0.3">
      <c r="A65" s="912" t="s">
        <v>55</v>
      </c>
      <c r="B65" s="396" t="s">
        <v>56</v>
      </c>
      <c r="C65" s="914" t="s">
        <v>127</v>
      </c>
      <c r="D65" s="91"/>
      <c r="E65" s="93"/>
      <c r="F65" s="51">
        <v>874.2</v>
      </c>
      <c r="G65" s="420">
        <v>44214</v>
      </c>
      <c r="H65" s="907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10" t="s">
        <v>35</v>
      </c>
      <c r="P65" s="854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913"/>
      <c r="B66" s="396" t="s">
        <v>56</v>
      </c>
      <c r="C66" s="915"/>
      <c r="D66" s="96"/>
      <c r="E66" s="97"/>
      <c r="F66" s="51">
        <v>265.60000000000002</v>
      </c>
      <c r="G66" s="419">
        <v>44214</v>
      </c>
      <c r="H66" s="916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11"/>
      <c r="P66" s="855"/>
      <c r="Q66" s="94"/>
      <c r="R66" s="40"/>
      <c r="S66" s="41"/>
      <c r="T66" s="42"/>
      <c r="U66" s="43"/>
      <c r="V66" s="44"/>
    </row>
    <row r="67" spans="1:22" ht="17.25" customHeight="1" x14ac:dyDescent="0.3">
      <c r="A67" s="868" t="s">
        <v>55</v>
      </c>
      <c r="B67" s="396" t="s">
        <v>56</v>
      </c>
      <c r="C67" s="870" t="s">
        <v>186</v>
      </c>
      <c r="D67" s="96"/>
      <c r="E67" s="97"/>
      <c r="F67" s="418">
        <v>327.7</v>
      </c>
      <c r="G67" s="872">
        <v>44216</v>
      </c>
      <c r="H67" s="874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10" t="s">
        <v>35</v>
      </c>
      <c r="P67" s="854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69"/>
      <c r="B68" s="396" t="s">
        <v>58</v>
      </c>
      <c r="C68" s="871"/>
      <c r="D68" s="96"/>
      <c r="E68" s="97"/>
      <c r="F68" s="418">
        <v>308.2</v>
      </c>
      <c r="G68" s="873"/>
      <c r="H68" s="875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11"/>
      <c r="P68" s="855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66" t="s">
        <v>171</v>
      </c>
      <c r="B78" s="441" t="s">
        <v>172</v>
      </c>
      <c r="C78" s="860" t="s">
        <v>180</v>
      </c>
      <c r="D78" s="438"/>
      <c r="E78" s="97"/>
      <c r="F78" s="51">
        <v>151.80000000000001</v>
      </c>
      <c r="G78" s="49">
        <v>44221</v>
      </c>
      <c r="H78" s="862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10" t="s">
        <v>35</v>
      </c>
      <c r="P78" s="856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67"/>
      <c r="B79" s="437" t="s">
        <v>181</v>
      </c>
      <c r="C79" s="861"/>
      <c r="D79" s="438"/>
      <c r="E79" s="97"/>
      <c r="F79" s="51">
        <v>441</v>
      </c>
      <c r="G79" s="49">
        <v>44221</v>
      </c>
      <c r="H79" s="863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11"/>
      <c r="P79" s="857"/>
      <c r="Q79" s="39"/>
      <c r="R79" s="40"/>
      <c r="S79" s="41"/>
      <c r="T79" s="41"/>
      <c r="U79" s="43"/>
      <c r="V79" s="44"/>
    </row>
    <row r="80" spans="1:22" ht="17.25" x14ac:dyDescent="0.3">
      <c r="A80" s="858" t="s">
        <v>171</v>
      </c>
      <c r="B80" s="437" t="s">
        <v>181</v>
      </c>
      <c r="C80" s="860" t="s">
        <v>182</v>
      </c>
      <c r="D80" s="438"/>
      <c r="E80" s="97"/>
      <c r="F80" s="51">
        <v>103</v>
      </c>
      <c r="G80" s="49">
        <v>44226</v>
      </c>
      <c r="H80" s="862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64" t="s">
        <v>35</v>
      </c>
      <c r="P80" s="854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859"/>
      <c r="B81" s="442" t="s">
        <v>172</v>
      </c>
      <c r="C81" s="861"/>
      <c r="D81" s="438"/>
      <c r="E81" s="97"/>
      <c r="F81" s="51">
        <f>23.2+20+94.2</f>
        <v>137.4</v>
      </c>
      <c r="G81" s="49">
        <v>44226</v>
      </c>
      <c r="H81" s="863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65"/>
      <c r="P81" s="855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01" t="s">
        <v>19</v>
      </c>
      <c r="G236" s="901"/>
      <c r="H236" s="902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84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E7" sqref="E7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775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/>
      <c r="P3" s="503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9" t="s">
        <v>808</v>
      </c>
      <c r="I4" s="34">
        <f>23720-118.6</f>
        <v>23601.4</v>
      </c>
      <c r="J4" s="35">
        <f t="shared" ref="J4:J142" si="0">I4-F4</f>
        <v>5211.4000000000015</v>
      </c>
      <c r="K4" s="322">
        <v>33.5</v>
      </c>
      <c r="L4" s="758"/>
      <c r="M4" s="758"/>
      <c r="N4" s="38">
        <f t="shared" ref="N4:N146" si="1">K4*I4</f>
        <v>790646.9</v>
      </c>
      <c r="O4" s="510" t="s">
        <v>35</v>
      </c>
      <c r="P4" s="699">
        <v>44484</v>
      </c>
      <c r="Q4" s="643">
        <v>20040</v>
      </c>
      <c r="R4" s="644">
        <v>44470</v>
      </c>
      <c r="S4" s="483"/>
      <c r="T4" s="42"/>
      <c r="U4" s="43"/>
      <c r="V4" s="44"/>
      <c r="W4" s="378"/>
      <c r="X4" s="379"/>
    </row>
    <row r="5" spans="1:24" ht="30" customHeight="1" x14ac:dyDescent="0.3">
      <c r="A5" s="272" t="s">
        <v>776</v>
      </c>
      <c r="B5" s="273" t="s">
        <v>30</v>
      </c>
      <c r="C5" s="274" t="s">
        <v>867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/>
      <c r="V5" s="44"/>
      <c r="W5" s="411"/>
      <c r="X5" s="412"/>
    </row>
    <row r="6" spans="1:24" ht="30.75" customHeight="1" x14ac:dyDescent="0.3">
      <c r="A6" s="272" t="s">
        <v>776</v>
      </c>
      <c r="B6" s="273" t="s">
        <v>30</v>
      </c>
      <c r="C6" s="274" t="s">
        <v>868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/>
      <c r="V6" s="44"/>
      <c r="W6" s="43"/>
      <c r="X6" s="361"/>
    </row>
    <row r="7" spans="1:24" ht="23.25" customHeight="1" x14ac:dyDescent="0.3">
      <c r="A7" s="272" t="s">
        <v>776</v>
      </c>
      <c r="B7" s="273" t="s">
        <v>30</v>
      </c>
      <c r="C7" s="274" t="s">
        <v>869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/>
      <c r="V7" s="44"/>
      <c r="W7" s="43"/>
      <c r="X7" s="361"/>
    </row>
    <row r="8" spans="1:24" ht="31.5" x14ac:dyDescent="0.3">
      <c r="A8" s="272" t="s">
        <v>363</v>
      </c>
      <c r="B8" s="273" t="s">
        <v>30</v>
      </c>
      <c r="C8" s="274"/>
      <c r="D8" s="93"/>
      <c r="E8" s="93">
        <f t="shared" si="2"/>
        <v>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/>
      <c r="V8" s="44"/>
      <c r="W8" s="43"/>
      <c r="X8" s="361"/>
    </row>
    <row r="9" spans="1:24" ht="31.5" x14ac:dyDescent="0.3">
      <c r="A9" s="277" t="s">
        <v>661</v>
      </c>
      <c r="B9" s="273" t="s">
        <v>309</v>
      </c>
      <c r="C9" s="274"/>
      <c r="D9" s="93"/>
      <c r="E9" s="93">
        <f t="shared" si="2"/>
        <v>0</v>
      </c>
      <c r="F9" s="275">
        <v>22740</v>
      </c>
      <c r="G9" s="276">
        <v>44479</v>
      </c>
      <c r="H9" s="50" t="s">
        <v>847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/>
      <c r="V9" s="44"/>
      <c r="W9" s="43"/>
      <c r="X9" s="361"/>
    </row>
    <row r="10" spans="1:24" ht="31.5" x14ac:dyDescent="0.3">
      <c r="A10" s="277" t="s">
        <v>68</v>
      </c>
      <c r="B10" s="273" t="s">
        <v>449</v>
      </c>
      <c r="C10" s="274"/>
      <c r="D10" s="173"/>
      <c r="E10" s="93">
        <f t="shared" si="2"/>
        <v>0</v>
      </c>
      <c r="F10" s="275">
        <v>0</v>
      </c>
      <c r="G10" s="276">
        <v>44479</v>
      </c>
      <c r="H10" s="50" t="s">
        <v>848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/>
      <c r="V10" s="44"/>
      <c r="W10" s="43"/>
      <c r="X10" s="361"/>
    </row>
    <row r="11" spans="1:24" ht="31.5" x14ac:dyDescent="0.3">
      <c r="A11" s="277" t="s">
        <v>149</v>
      </c>
      <c r="B11" s="273" t="s">
        <v>30</v>
      </c>
      <c r="C11" s="274"/>
      <c r="D11" s="93"/>
      <c r="E11" s="93">
        <f t="shared" si="2"/>
        <v>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/>
      <c r="V11" s="44"/>
      <c r="W11" s="43"/>
      <c r="X11" s="361"/>
    </row>
    <row r="12" spans="1:24" ht="31.5" x14ac:dyDescent="0.3">
      <c r="A12" s="277" t="s">
        <v>37</v>
      </c>
      <c r="B12" s="273" t="s">
        <v>28</v>
      </c>
      <c r="C12" s="274"/>
      <c r="D12" s="93"/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/>
      <c r="V12" s="44"/>
      <c r="W12" s="43"/>
      <c r="X12" s="361"/>
    </row>
    <row r="13" spans="1:24" ht="31.5" x14ac:dyDescent="0.3">
      <c r="A13" s="277" t="s">
        <v>231</v>
      </c>
      <c r="B13" s="273" t="s">
        <v>30</v>
      </c>
      <c r="C13" s="274"/>
      <c r="D13" s="93"/>
      <c r="E13" s="93">
        <f t="shared" si="2"/>
        <v>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/>
      <c r="V13" s="44"/>
      <c r="W13" s="43"/>
      <c r="X13" s="361"/>
    </row>
    <row r="14" spans="1:24" ht="31.5" x14ac:dyDescent="0.3">
      <c r="A14" s="277" t="s">
        <v>68</v>
      </c>
      <c r="B14" s="273" t="s">
        <v>28</v>
      </c>
      <c r="C14" s="274"/>
      <c r="D14" s="93"/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/>
      <c r="V14" s="44"/>
      <c r="W14" s="43"/>
      <c r="X14" s="361"/>
    </row>
    <row r="15" spans="1:24" ht="18.75" x14ac:dyDescent="0.3">
      <c r="A15" s="835" t="s">
        <v>24</v>
      </c>
      <c r="B15" s="273" t="s">
        <v>283</v>
      </c>
      <c r="C15" s="274"/>
      <c r="D15" s="93"/>
      <c r="E15" s="93">
        <f t="shared" si="2"/>
        <v>0</v>
      </c>
      <c r="F15" s="275">
        <v>17210</v>
      </c>
      <c r="G15" s="276">
        <v>44484</v>
      </c>
      <c r="H15" s="677" t="s">
        <v>866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/>
      <c r="X15" s="361"/>
    </row>
    <row r="16" spans="1:24" ht="17.25" x14ac:dyDescent="0.3">
      <c r="A16" s="277" t="s">
        <v>231</v>
      </c>
      <c r="B16" s="273" t="s">
        <v>30</v>
      </c>
      <c r="C16" s="679"/>
      <c r="D16" s="93"/>
      <c r="E16" s="93">
        <f t="shared" si="2"/>
        <v>0</v>
      </c>
      <c r="F16" s="275">
        <v>22420</v>
      </c>
      <c r="G16" s="276">
        <v>44487</v>
      </c>
      <c r="H16" s="677"/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510"/>
      <c r="P16" s="699"/>
      <c r="Q16" s="645">
        <v>25140</v>
      </c>
      <c r="R16" s="646">
        <v>44491</v>
      </c>
      <c r="S16" s="483"/>
      <c r="T16" s="42"/>
      <c r="U16" s="43"/>
      <c r="V16" s="44"/>
      <c r="W16" s="43"/>
      <c r="X16" s="361"/>
    </row>
    <row r="17" spans="1:24" ht="17.25" x14ac:dyDescent="0.3">
      <c r="A17" s="285" t="s">
        <v>68</v>
      </c>
      <c r="B17" s="273" t="s">
        <v>28</v>
      </c>
      <c r="C17" s="274"/>
      <c r="D17" s="93"/>
      <c r="E17" s="93">
        <f t="shared" si="2"/>
        <v>0</v>
      </c>
      <c r="F17" s="275">
        <v>0</v>
      </c>
      <c r="G17" s="276">
        <v>44487</v>
      </c>
      <c r="H17" s="677"/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510"/>
      <c r="P17" s="699"/>
      <c r="Q17" s="645">
        <v>0</v>
      </c>
      <c r="R17" s="646">
        <v>44491</v>
      </c>
      <c r="S17" s="483"/>
      <c r="T17" s="42"/>
      <c r="U17" s="43"/>
      <c r="V17" s="44"/>
      <c r="W17" s="43"/>
      <c r="X17" s="361"/>
    </row>
    <row r="18" spans="1:24" ht="17.25" x14ac:dyDescent="0.3">
      <c r="A18" s="279" t="s">
        <v>231</v>
      </c>
      <c r="B18" s="273" t="s">
        <v>30</v>
      </c>
      <c r="C18" s="274"/>
      <c r="D18" s="93"/>
      <c r="E18" s="93">
        <f t="shared" si="2"/>
        <v>0</v>
      </c>
      <c r="F18" s="275">
        <v>22230</v>
      </c>
      <c r="G18" s="276">
        <v>44489</v>
      </c>
      <c r="H18" s="677"/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510"/>
      <c r="P18" s="699"/>
      <c r="Q18" s="645">
        <v>25140</v>
      </c>
      <c r="R18" s="646">
        <v>44491</v>
      </c>
      <c r="S18" s="483"/>
      <c r="T18" s="42"/>
      <c r="U18" s="43"/>
      <c r="V18" s="44"/>
      <c r="W18" s="43"/>
      <c r="X18" s="361"/>
    </row>
    <row r="19" spans="1:24" ht="17.25" x14ac:dyDescent="0.3">
      <c r="A19" s="279" t="s">
        <v>37</v>
      </c>
      <c r="B19" s="273" t="s">
        <v>28</v>
      </c>
      <c r="C19" s="274"/>
      <c r="D19" s="93"/>
      <c r="E19" s="93">
        <f t="shared" si="2"/>
        <v>0</v>
      </c>
      <c r="F19" s="275">
        <v>0</v>
      </c>
      <c r="G19" s="276">
        <v>44489</v>
      </c>
      <c r="H19" s="677"/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510"/>
      <c r="P19" s="699"/>
      <c r="Q19" s="647">
        <v>0</v>
      </c>
      <c r="R19" s="646">
        <v>44491</v>
      </c>
      <c r="S19" s="483"/>
      <c r="T19" s="42"/>
      <c r="U19" s="43"/>
      <c r="V19" s="44"/>
      <c r="W19" s="43"/>
      <c r="X19" s="361"/>
    </row>
    <row r="20" spans="1:24" ht="17.25" x14ac:dyDescent="0.3">
      <c r="A20" s="715" t="s">
        <v>149</v>
      </c>
      <c r="B20" s="273" t="s">
        <v>30</v>
      </c>
      <c r="C20" s="274"/>
      <c r="D20" s="93"/>
      <c r="E20" s="93">
        <f t="shared" si="2"/>
        <v>0</v>
      </c>
      <c r="F20" s="275">
        <v>20960</v>
      </c>
      <c r="G20" s="276">
        <v>44491</v>
      </c>
      <c r="H20" s="677"/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510"/>
      <c r="P20" s="699"/>
      <c r="Q20" s="647">
        <v>25140</v>
      </c>
      <c r="R20" s="646">
        <v>44491</v>
      </c>
      <c r="S20" s="483"/>
      <c r="T20" s="42"/>
      <c r="U20" s="43"/>
      <c r="V20" s="44"/>
      <c r="W20" s="43"/>
      <c r="X20" s="361"/>
    </row>
    <row r="21" spans="1:24" ht="17.25" x14ac:dyDescent="0.3">
      <c r="A21" s="279" t="s">
        <v>37</v>
      </c>
      <c r="B21" s="273" t="s">
        <v>28</v>
      </c>
      <c r="C21" s="274"/>
      <c r="D21" s="93"/>
      <c r="E21" s="93">
        <f t="shared" si="2"/>
        <v>0</v>
      </c>
      <c r="F21" s="275">
        <v>0</v>
      </c>
      <c r="G21" s="276">
        <v>44491</v>
      </c>
      <c r="H21" s="677"/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510"/>
      <c r="P21" s="699"/>
      <c r="Q21" s="647">
        <v>0</v>
      </c>
      <c r="R21" s="646">
        <v>44491</v>
      </c>
      <c r="S21" s="483"/>
      <c r="T21" s="42"/>
      <c r="U21" s="43"/>
      <c r="V21" s="44"/>
      <c r="W21" s="43"/>
      <c r="X21" s="361"/>
    </row>
    <row r="22" spans="1:24" ht="17.25" x14ac:dyDescent="0.3">
      <c r="A22" s="848" t="s">
        <v>24</v>
      </c>
      <c r="B22" s="273" t="s">
        <v>503</v>
      </c>
      <c r="C22" s="274"/>
      <c r="D22" s="93"/>
      <c r="E22" s="93">
        <f t="shared" si="2"/>
        <v>0</v>
      </c>
      <c r="F22" s="275">
        <v>17490</v>
      </c>
      <c r="G22" s="276">
        <v>44493</v>
      </c>
      <c r="H22" s="50"/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510"/>
      <c r="P22" s="699"/>
      <c r="Q22" s="849">
        <v>0</v>
      </c>
      <c r="R22" s="850" t="s">
        <v>59</v>
      </c>
      <c r="S22" s="483"/>
      <c r="T22" s="42"/>
      <c r="U22" s="43"/>
      <c r="V22" s="44"/>
      <c r="W22" s="43"/>
      <c r="X22" s="361"/>
    </row>
    <row r="23" spans="1:24" ht="17.25" x14ac:dyDescent="0.3">
      <c r="A23" s="281" t="s">
        <v>68</v>
      </c>
      <c r="B23" s="273" t="s">
        <v>30</v>
      </c>
      <c r="C23" s="274"/>
      <c r="D23" s="93"/>
      <c r="E23" s="93">
        <f t="shared" si="2"/>
        <v>0</v>
      </c>
      <c r="F23" s="275">
        <v>18830</v>
      </c>
      <c r="G23" s="276">
        <v>44495</v>
      </c>
      <c r="H23" s="50" t="s">
        <v>846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510"/>
      <c r="P23" s="699"/>
      <c r="Q23" s="647">
        <v>20140</v>
      </c>
      <c r="R23" s="646">
        <v>44498</v>
      </c>
      <c r="S23" s="483"/>
      <c r="T23" s="42"/>
      <c r="U23" s="43"/>
      <c r="V23" s="44"/>
      <c r="W23" s="43"/>
      <c r="X23" s="361"/>
    </row>
    <row r="24" spans="1:24" ht="17.25" x14ac:dyDescent="0.3">
      <c r="A24" s="417" t="s">
        <v>376</v>
      </c>
      <c r="B24" s="273" t="s">
        <v>39</v>
      </c>
      <c r="C24" s="274"/>
      <c r="D24" s="93"/>
      <c r="E24" s="93">
        <f t="shared" si="2"/>
        <v>0</v>
      </c>
      <c r="F24" s="275">
        <v>17460</v>
      </c>
      <c r="G24" s="276">
        <v>44497</v>
      </c>
      <c r="H24" s="50"/>
      <c r="I24" s="51">
        <v>17460</v>
      </c>
      <c r="J24" s="35">
        <f t="shared" si="0"/>
        <v>0</v>
      </c>
      <c r="K24" s="581">
        <v>31</v>
      </c>
      <c r="L24" s="323"/>
      <c r="M24" s="323"/>
      <c r="N24" s="62">
        <f t="shared" si="1"/>
        <v>541260</v>
      </c>
      <c r="O24" s="584"/>
      <c r="P24" s="699"/>
      <c r="Q24" s="647">
        <v>20140</v>
      </c>
      <c r="R24" s="646">
        <v>44498</v>
      </c>
      <c r="S24" s="484"/>
      <c r="T24" s="65"/>
      <c r="U24" s="43"/>
      <c r="V24" s="44"/>
      <c r="W24" s="43"/>
      <c r="X24" s="361"/>
    </row>
    <row r="25" spans="1:24" ht="17.25" x14ac:dyDescent="0.3">
      <c r="A25" s="277" t="s">
        <v>376</v>
      </c>
      <c r="B25" s="273" t="s">
        <v>39</v>
      </c>
      <c r="C25" s="274"/>
      <c r="D25" s="93"/>
      <c r="E25" s="93">
        <f t="shared" si="2"/>
        <v>0</v>
      </c>
      <c r="F25" s="275">
        <v>17100</v>
      </c>
      <c r="G25" s="276">
        <v>44498</v>
      </c>
      <c r="H25" s="50"/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510"/>
      <c r="P25" s="699"/>
      <c r="Q25" s="647">
        <v>20040</v>
      </c>
      <c r="R25" s="646">
        <v>44498</v>
      </c>
      <c r="S25" s="483"/>
      <c r="T25" s="42"/>
      <c r="U25" s="43"/>
      <c r="V25" s="44"/>
      <c r="W25" s="43"/>
      <c r="X25" s="361"/>
    </row>
    <row r="26" spans="1:24" ht="17.25" x14ac:dyDescent="0.3">
      <c r="A26" s="281" t="s">
        <v>131</v>
      </c>
      <c r="B26" s="273" t="s">
        <v>25</v>
      </c>
      <c r="C26" s="274"/>
      <c r="D26" s="93"/>
      <c r="E26" s="93">
        <f t="shared" si="2"/>
        <v>0</v>
      </c>
      <c r="F26" s="275">
        <v>21920</v>
      </c>
      <c r="G26" s="276">
        <v>44500</v>
      </c>
      <c r="H26" s="50"/>
      <c r="I26" s="51">
        <v>22400</v>
      </c>
      <c r="J26" s="35">
        <f t="shared" si="0"/>
        <v>480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 t="s">
        <v>37</v>
      </c>
      <c r="B27" s="273" t="s">
        <v>28</v>
      </c>
      <c r="C27" s="274"/>
      <c r="D27" s="93"/>
      <c r="E27" s="93">
        <f t="shared" si="2"/>
        <v>0</v>
      </c>
      <c r="F27" s="275">
        <v>0</v>
      </c>
      <c r="G27" s="276">
        <v>44500</v>
      </c>
      <c r="H27" s="50"/>
      <c r="I27" s="51">
        <v>5875</v>
      </c>
      <c r="J27" s="35">
        <f t="shared" si="0"/>
        <v>5875</v>
      </c>
      <c r="K27" s="581"/>
      <c r="L27" s="323"/>
      <c r="M27" s="323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34" t="s">
        <v>820</v>
      </c>
      <c r="D54" s="792"/>
      <c r="E54" s="793"/>
      <c r="F54" s="794">
        <v>918.2</v>
      </c>
      <c r="G54" s="627">
        <v>44478</v>
      </c>
      <c r="H54" s="597">
        <v>644</v>
      </c>
      <c r="I54" s="626">
        <v>918.2</v>
      </c>
      <c r="J54" s="35">
        <f t="shared" si="0"/>
        <v>0</v>
      </c>
      <c r="K54" s="322">
        <v>81</v>
      </c>
      <c r="L54" s="323"/>
      <c r="M54" s="323"/>
      <c r="N54" s="331">
        <f t="shared" si="1"/>
        <v>74374.2</v>
      </c>
      <c r="O54" s="833" t="s">
        <v>35</v>
      </c>
      <c r="P54" s="713">
        <v>44491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830" t="s">
        <v>811</v>
      </c>
      <c r="B55" s="292" t="s">
        <v>56</v>
      </c>
      <c r="C55" s="828" t="s">
        <v>812</v>
      </c>
      <c r="D55" s="792"/>
      <c r="E55" s="793"/>
      <c r="F55" s="626">
        <v>455.6</v>
      </c>
      <c r="G55" s="627">
        <v>44488</v>
      </c>
      <c r="H55" s="810" t="s">
        <v>813</v>
      </c>
      <c r="I55" s="626">
        <v>455.6</v>
      </c>
      <c r="J55" s="35">
        <f t="shared" si="0"/>
        <v>0</v>
      </c>
      <c r="K55" s="322">
        <v>85</v>
      </c>
      <c r="L55" s="323"/>
      <c r="M55" s="323"/>
      <c r="N55" s="331">
        <f t="shared" si="1"/>
        <v>38726</v>
      </c>
      <c r="O55" s="807" t="s">
        <v>206</v>
      </c>
      <c r="P55" s="713">
        <v>44488</v>
      </c>
      <c r="Q55" s="795"/>
      <c r="R55" s="324"/>
      <c r="S55" s="67"/>
      <c r="T55" s="67"/>
      <c r="U55" s="325"/>
      <c r="V55" s="326"/>
    </row>
    <row r="56" spans="1:24" s="327" customFormat="1" ht="19.5" thickBot="1" x14ac:dyDescent="0.35">
      <c r="A56" s="279"/>
      <c r="B56" s="292" t="s">
        <v>56</v>
      </c>
      <c r="C56" s="801"/>
      <c r="D56" s="716"/>
      <c r="E56" s="607"/>
      <c r="F56" s="811"/>
      <c r="G56" s="276"/>
      <c r="H56" s="812"/>
      <c r="I56" s="320"/>
      <c r="J56" s="35">
        <f t="shared" si="0"/>
        <v>0</v>
      </c>
      <c r="K56" s="322"/>
      <c r="L56" s="323"/>
      <c r="M56" s="323"/>
      <c r="N56" s="331">
        <f t="shared" si="1"/>
        <v>0</v>
      </c>
      <c r="O56" s="710"/>
      <c r="P56" s="713"/>
      <c r="Q56" s="508"/>
      <c r="R56" s="324"/>
      <c r="S56" s="67"/>
      <c r="T56" s="67"/>
      <c r="U56" s="325"/>
      <c r="V56" s="326"/>
      <c r="W56"/>
      <c r="X56"/>
    </row>
    <row r="57" spans="1:24" ht="18.75" x14ac:dyDescent="0.3">
      <c r="A57" s="836"/>
      <c r="B57" s="292" t="s">
        <v>56</v>
      </c>
      <c r="C57" s="1013"/>
      <c r="D57" s="717"/>
      <c r="E57" s="607"/>
      <c r="F57" s="51"/>
      <c r="G57" s="49"/>
      <c r="H57" s="813"/>
      <c r="I57" s="51"/>
      <c r="J57" s="35">
        <f t="shared" si="0"/>
        <v>0</v>
      </c>
      <c r="K57" s="36"/>
      <c r="L57" s="52"/>
      <c r="M57" s="52"/>
      <c r="N57" s="331">
        <f t="shared" si="1"/>
        <v>0</v>
      </c>
      <c r="O57" s="1026"/>
      <c r="P57" s="838"/>
      <c r="Q57" s="712"/>
      <c r="R57" s="40"/>
      <c r="S57" s="67"/>
      <c r="T57" s="67"/>
      <c r="U57" s="43"/>
      <c r="V57" s="44"/>
    </row>
    <row r="58" spans="1:24" ht="18.75" customHeight="1" thickBot="1" x14ac:dyDescent="0.35">
      <c r="A58" s="837"/>
      <c r="B58" s="292" t="s">
        <v>441</v>
      </c>
      <c r="C58" s="1025"/>
      <c r="D58" s="717"/>
      <c r="E58" s="607"/>
      <c r="F58" s="51"/>
      <c r="G58" s="49"/>
      <c r="H58" s="813"/>
      <c r="I58" s="51"/>
      <c r="J58" s="35">
        <f t="shared" si="0"/>
        <v>0</v>
      </c>
      <c r="K58" s="36"/>
      <c r="L58" s="52"/>
      <c r="M58" s="52"/>
      <c r="N58" s="331">
        <f t="shared" si="1"/>
        <v>0</v>
      </c>
      <c r="O58" s="1027"/>
      <c r="P58" s="839"/>
      <c r="Q58" s="712"/>
      <c r="R58" s="40"/>
      <c r="S58" s="67"/>
      <c r="T58" s="67"/>
      <c r="U58" s="43"/>
      <c r="V58" s="44"/>
    </row>
    <row r="59" spans="1:24" s="327" customFormat="1" ht="18.75" x14ac:dyDescent="0.3">
      <c r="A59" s="279"/>
      <c r="B59" s="292" t="s">
        <v>56</v>
      </c>
      <c r="C59" s="771"/>
      <c r="D59" s="716"/>
      <c r="E59" s="607"/>
      <c r="F59" s="811"/>
      <c r="G59" s="276"/>
      <c r="H59" s="812"/>
      <c r="I59" s="320"/>
      <c r="J59" s="35">
        <f t="shared" si="0"/>
        <v>0</v>
      </c>
      <c r="K59" s="322"/>
      <c r="L59" s="323"/>
      <c r="M59" s="323"/>
      <c r="N59" s="331">
        <f t="shared" si="1"/>
        <v>0</v>
      </c>
      <c r="O59" s="711"/>
      <c r="P59" s="714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51"/>
      <c r="G60" s="49"/>
      <c r="H60" s="630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08"/>
      <c r="B61" s="328"/>
      <c r="C61" s="610"/>
      <c r="D61" s="608"/>
      <c r="E61" s="607"/>
      <c r="F61" s="51"/>
      <c r="G61" s="49"/>
      <c r="H61" s="620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51"/>
      <c r="G62" s="49"/>
      <c r="H62" s="620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 t="s">
        <v>794</v>
      </c>
      <c r="B63" s="286" t="s">
        <v>33</v>
      </c>
      <c r="C63" s="619" t="s">
        <v>795</v>
      </c>
      <c r="D63" s="610"/>
      <c r="E63" s="609"/>
      <c r="F63" s="51">
        <v>410</v>
      </c>
      <c r="G63" s="49">
        <v>44471</v>
      </c>
      <c r="H63" s="621" t="s">
        <v>818</v>
      </c>
      <c r="I63" s="51">
        <v>410</v>
      </c>
      <c r="J63" s="35">
        <f t="shared" si="0"/>
        <v>0</v>
      </c>
      <c r="K63" s="36">
        <v>60</v>
      </c>
      <c r="L63" s="52"/>
      <c r="M63" s="52"/>
      <c r="N63" s="38">
        <f t="shared" si="1"/>
        <v>24600</v>
      </c>
      <c r="O63" s="508" t="s">
        <v>374</v>
      </c>
      <c r="P63" s="702">
        <v>44474</v>
      </c>
      <c r="Q63" s="508"/>
      <c r="R63" s="40"/>
      <c r="S63" s="41"/>
      <c r="T63" s="42"/>
      <c r="U63" s="43"/>
      <c r="V63" s="44"/>
    </row>
    <row r="64" spans="1:24" ht="18" customHeight="1" x14ac:dyDescent="0.3">
      <c r="A64" s="102" t="s">
        <v>794</v>
      </c>
      <c r="B64" s="286" t="s">
        <v>33</v>
      </c>
      <c r="C64" s="619" t="s">
        <v>796</v>
      </c>
      <c r="D64" s="610"/>
      <c r="E64" s="609"/>
      <c r="F64" s="51">
        <v>650</v>
      </c>
      <c r="G64" s="49">
        <v>44477</v>
      </c>
      <c r="H64" s="621" t="s">
        <v>819</v>
      </c>
      <c r="I64" s="51">
        <v>650</v>
      </c>
      <c r="J64" s="35">
        <f t="shared" si="0"/>
        <v>0</v>
      </c>
      <c r="K64" s="36">
        <v>60</v>
      </c>
      <c r="L64" s="52"/>
      <c r="M64" s="52"/>
      <c r="N64" s="38">
        <f t="shared" si="1"/>
        <v>39000</v>
      </c>
      <c r="O64" s="508" t="s">
        <v>374</v>
      </c>
      <c r="P64" s="702">
        <v>44477</v>
      </c>
      <c r="Q64" s="508"/>
      <c r="R64" s="40"/>
      <c r="S64" s="41"/>
      <c r="T64" s="42"/>
      <c r="U64" s="43"/>
      <c r="V64" s="44"/>
    </row>
    <row r="65" spans="1:22" ht="18" customHeight="1" x14ac:dyDescent="0.3">
      <c r="A65" s="102" t="s">
        <v>827</v>
      </c>
      <c r="B65" s="286" t="s">
        <v>828</v>
      </c>
      <c r="C65" s="619" t="s">
        <v>829</v>
      </c>
      <c r="D65" s="610"/>
      <c r="E65" s="609"/>
      <c r="F65" s="51">
        <v>308.2</v>
      </c>
      <c r="G65" s="49">
        <v>44481</v>
      </c>
      <c r="H65" s="622">
        <v>35092</v>
      </c>
      <c r="I65" s="51">
        <v>308.2</v>
      </c>
      <c r="J65" s="35">
        <f t="shared" si="0"/>
        <v>0</v>
      </c>
      <c r="K65" s="36">
        <v>56</v>
      </c>
      <c r="L65" s="52"/>
      <c r="M65" s="52"/>
      <c r="N65" s="38">
        <f t="shared" si="1"/>
        <v>17259.2</v>
      </c>
      <c r="O65" s="508" t="s">
        <v>294</v>
      </c>
      <c r="P65" s="702">
        <v>44491</v>
      </c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794</v>
      </c>
      <c r="B66" s="286" t="s">
        <v>33</v>
      </c>
      <c r="C66" s="619" t="s">
        <v>816</v>
      </c>
      <c r="D66" s="610"/>
      <c r="E66" s="609"/>
      <c r="F66" s="51">
        <v>750</v>
      </c>
      <c r="G66" s="49">
        <v>44484</v>
      </c>
      <c r="H66" s="621" t="s">
        <v>817</v>
      </c>
      <c r="I66" s="51">
        <v>750</v>
      </c>
      <c r="J66" s="35">
        <f t="shared" si="0"/>
        <v>0</v>
      </c>
      <c r="K66" s="322">
        <v>60</v>
      </c>
      <c r="L66" s="323"/>
      <c r="M66" s="52"/>
      <c r="N66" s="38">
        <f t="shared" si="1"/>
        <v>45000</v>
      </c>
      <c r="O66" s="508" t="s">
        <v>374</v>
      </c>
      <c r="P66" s="702">
        <v>44484</v>
      </c>
      <c r="Q66" s="508"/>
      <c r="R66" s="40"/>
      <c r="S66" s="41"/>
      <c r="T66" s="42"/>
      <c r="U66" s="43"/>
      <c r="V66" s="44"/>
    </row>
    <row r="67" spans="1:22" ht="18.75" x14ac:dyDescent="0.3">
      <c r="A67" s="53" t="s">
        <v>794</v>
      </c>
      <c r="B67" s="286" t="s">
        <v>33</v>
      </c>
      <c r="C67" s="610" t="s">
        <v>833</v>
      </c>
      <c r="D67" s="610"/>
      <c r="E67" s="609"/>
      <c r="F67" s="51">
        <v>400</v>
      </c>
      <c r="G67" s="49">
        <v>44492</v>
      </c>
      <c r="H67" s="622" t="s">
        <v>834</v>
      </c>
      <c r="I67" s="51">
        <v>400</v>
      </c>
      <c r="J67" s="35">
        <f t="shared" si="0"/>
        <v>0</v>
      </c>
      <c r="K67" s="322">
        <v>60</v>
      </c>
      <c r="L67" s="323"/>
      <c r="M67" s="52"/>
      <c r="N67" s="38">
        <f t="shared" si="1"/>
        <v>24000</v>
      </c>
      <c r="O67" s="508" t="s">
        <v>374</v>
      </c>
      <c r="P67" s="702">
        <v>44494</v>
      </c>
      <c r="Q67" s="508"/>
      <c r="R67" s="40"/>
      <c r="S67" s="41"/>
      <c r="T67" s="42"/>
      <c r="U67" s="43"/>
      <c r="V67" s="44"/>
    </row>
    <row r="68" spans="1:22" ht="17.25" customHeight="1" thickBot="1" x14ac:dyDescent="0.35">
      <c r="A68" s="102" t="s">
        <v>794</v>
      </c>
      <c r="B68" s="286" t="s">
        <v>33</v>
      </c>
      <c r="C68" s="619" t="s">
        <v>844</v>
      </c>
      <c r="D68" s="610"/>
      <c r="E68" s="609"/>
      <c r="F68" s="51">
        <v>400</v>
      </c>
      <c r="G68" s="49">
        <v>44497</v>
      </c>
      <c r="H68" s="852" t="s">
        <v>845</v>
      </c>
      <c r="I68" s="51">
        <v>400</v>
      </c>
      <c r="J68" s="35">
        <f t="shared" si="0"/>
        <v>0</v>
      </c>
      <c r="K68" s="322">
        <v>65</v>
      </c>
      <c r="L68" s="323"/>
      <c r="M68" s="52"/>
      <c r="N68" s="38">
        <f t="shared" si="1"/>
        <v>26000</v>
      </c>
      <c r="O68" s="710" t="s">
        <v>374</v>
      </c>
      <c r="P68" s="627">
        <v>44498</v>
      </c>
      <c r="Q68" s="508"/>
      <c r="R68" s="40"/>
      <c r="S68" s="41"/>
      <c r="T68" s="42"/>
      <c r="U68" s="43"/>
      <c r="V68" s="44"/>
    </row>
    <row r="69" spans="1:22" ht="34.5" x14ac:dyDescent="0.3">
      <c r="A69" s="1030" t="s">
        <v>849</v>
      </c>
      <c r="B69" s="689" t="s">
        <v>850</v>
      </c>
      <c r="C69" s="619" t="s">
        <v>854</v>
      </c>
      <c r="D69" s="610"/>
      <c r="E69" s="609"/>
      <c r="F69" s="51">
        <v>2.81</v>
      </c>
      <c r="G69" s="87">
        <v>44498</v>
      </c>
      <c r="H69" s="1033" t="s">
        <v>851</v>
      </c>
      <c r="I69" s="48">
        <v>2.81</v>
      </c>
      <c r="J69" s="35">
        <f t="shared" si="0"/>
        <v>0</v>
      </c>
      <c r="K69" s="322">
        <v>433</v>
      </c>
      <c r="L69" s="323"/>
      <c r="M69" s="52"/>
      <c r="N69" s="38">
        <f t="shared" si="1"/>
        <v>1216.73</v>
      </c>
      <c r="O69" s="1039" t="s">
        <v>682</v>
      </c>
      <c r="P69" s="1042">
        <v>44498</v>
      </c>
      <c r="Q69" s="712"/>
      <c r="R69" s="40"/>
      <c r="S69" s="41"/>
      <c r="T69" s="42"/>
      <c r="U69" s="43"/>
      <c r="V69" s="44"/>
    </row>
    <row r="70" spans="1:22" ht="18.75" customHeight="1" x14ac:dyDescent="0.3">
      <c r="A70" s="1031"/>
      <c r="B70" s="286" t="s">
        <v>852</v>
      </c>
      <c r="C70" s="610" t="s">
        <v>853</v>
      </c>
      <c r="D70" s="610"/>
      <c r="E70" s="609"/>
      <c r="F70" s="51">
        <v>1</v>
      </c>
      <c r="G70" s="87">
        <v>44498</v>
      </c>
      <c r="H70" s="1034"/>
      <c r="I70" s="48">
        <v>1</v>
      </c>
      <c r="J70" s="35">
        <f t="shared" si="0"/>
        <v>0</v>
      </c>
      <c r="K70" s="322">
        <v>520</v>
      </c>
      <c r="L70" s="323"/>
      <c r="M70" s="52"/>
      <c r="N70" s="38">
        <f t="shared" si="1"/>
        <v>520</v>
      </c>
      <c r="O70" s="1040"/>
      <c r="P70" s="1043"/>
      <c r="Q70" s="712"/>
      <c r="R70" s="40"/>
      <c r="S70" s="41"/>
      <c r="T70" s="42"/>
      <c r="U70" s="43"/>
      <c r="V70" s="44"/>
    </row>
    <row r="71" spans="1:22" ht="18.75" customHeight="1" x14ac:dyDescent="0.3">
      <c r="A71" s="1031"/>
      <c r="B71" s="286" t="s">
        <v>855</v>
      </c>
      <c r="C71" s="619" t="s">
        <v>854</v>
      </c>
      <c r="D71" s="610"/>
      <c r="E71" s="609"/>
      <c r="F71" s="51">
        <v>1.1399999999999999</v>
      </c>
      <c r="G71" s="87">
        <v>44498</v>
      </c>
      <c r="H71" s="1034"/>
      <c r="I71" s="48">
        <v>1.1399999999999999</v>
      </c>
      <c r="J71" s="35">
        <f>I71-F71</f>
        <v>0</v>
      </c>
      <c r="K71" s="322">
        <v>433</v>
      </c>
      <c r="L71" s="323"/>
      <c r="M71" s="52"/>
      <c r="N71" s="38">
        <f>K71*I71</f>
        <v>493.61999999999995</v>
      </c>
      <c r="O71" s="1040"/>
      <c r="P71" s="1043"/>
      <c r="Q71" s="712"/>
      <c r="R71" s="40"/>
      <c r="S71" s="41"/>
      <c r="T71" s="42"/>
      <c r="U71" s="43"/>
      <c r="V71" s="44"/>
    </row>
    <row r="72" spans="1:22" ht="34.5" x14ac:dyDescent="0.3">
      <c r="A72" s="1031"/>
      <c r="B72" s="689" t="s">
        <v>856</v>
      </c>
      <c r="C72" s="619" t="s">
        <v>857</v>
      </c>
      <c r="D72" s="610"/>
      <c r="E72" s="609"/>
      <c r="F72" s="51">
        <v>1</v>
      </c>
      <c r="G72" s="87">
        <v>44498</v>
      </c>
      <c r="H72" s="1034"/>
      <c r="I72" s="48">
        <v>1</v>
      </c>
      <c r="J72" s="35">
        <f>I72-F72</f>
        <v>0</v>
      </c>
      <c r="K72" s="322">
        <v>430</v>
      </c>
      <c r="L72" s="323"/>
      <c r="M72" s="52"/>
      <c r="N72" s="38">
        <f>K72*I72</f>
        <v>430</v>
      </c>
      <c r="O72" s="1040"/>
      <c r="P72" s="1043"/>
      <c r="Q72" s="712"/>
      <c r="R72" s="40"/>
      <c r="S72" s="41"/>
      <c r="T72" s="42"/>
      <c r="U72" s="43"/>
      <c r="V72" s="44"/>
    </row>
    <row r="73" spans="1:22" ht="18.75" customHeight="1" x14ac:dyDescent="0.3">
      <c r="A73" s="1031"/>
      <c r="B73" s="286" t="s">
        <v>858</v>
      </c>
      <c r="C73" s="610" t="s">
        <v>853</v>
      </c>
      <c r="D73" s="610"/>
      <c r="E73" s="609"/>
      <c r="F73" s="51">
        <v>1</v>
      </c>
      <c r="G73" s="87">
        <v>44498</v>
      </c>
      <c r="H73" s="1034"/>
      <c r="I73" s="48">
        <v>1</v>
      </c>
      <c r="J73" s="35">
        <f t="shared" si="0"/>
        <v>0</v>
      </c>
      <c r="K73" s="322">
        <v>590</v>
      </c>
      <c r="L73" s="323"/>
      <c r="M73" s="52"/>
      <c r="N73" s="38">
        <f t="shared" si="1"/>
        <v>590</v>
      </c>
      <c r="O73" s="1040"/>
      <c r="P73" s="1043"/>
      <c r="Q73" s="712"/>
      <c r="R73" s="40"/>
      <c r="S73" s="41"/>
      <c r="T73" s="42"/>
      <c r="U73" s="43"/>
      <c r="V73" s="44"/>
    </row>
    <row r="74" spans="1:22" ht="16.5" customHeight="1" thickBot="1" x14ac:dyDescent="0.35">
      <c r="A74" s="1032"/>
      <c r="B74" s="286" t="s">
        <v>860</v>
      </c>
      <c r="C74" s="181" t="s">
        <v>854</v>
      </c>
      <c r="D74" s="612"/>
      <c r="E74" s="613"/>
      <c r="F74" s="51">
        <v>2.46</v>
      </c>
      <c r="G74" s="87">
        <v>44498</v>
      </c>
      <c r="H74" s="1034"/>
      <c r="I74" s="48">
        <v>2.46</v>
      </c>
      <c r="J74" s="35">
        <f t="shared" si="0"/>
        <v>0</v>
      </c>
      <c r="K74" s="56">
        <v>548.78</v>
      </c>
      <c r="L74" s="52"/>
      <c r="M74" s="52"/>
      <c r="N74" s="38">
        <f t="shared" si="1"/>
        <v>1349.9987999999998</v>
      </c>
      <c r="O74" s="1040"/>
      <c r="P74" s="1043"/>
      <c r="Q74" s="712"/>
      <c r="R74" s="40"/>
      <c r="S74" s="41"/>
      <c r="T74" s="42"/>
      <c r="U74" s="43"/>
      <c r="V74" s="44"/>
    </row>
    <row r="75" spans="1:22" s="327" customFormat="1" ht="16.5" customHeight="1" x14ac:dyDescent="0.3">
      <c r="A75" s="1035" t="s">
        <v>849</v>
      </c>
      <c r="B75" s="286" t="s">
        <v>861</v>
      </c>
      <c r="C75" s="763" t="s">
        <v>862</v>
      </c>
      <c r="D75" s="596"/>
      <c r="E75" s="97"/>
      <c r="F75" s="320">
        <v>5.31</v>
      </c>
      <c r="G75" s="321">
        <v>44498</v>
      </c>
      <c r="H75" s="1037" t="s">
        <v>865</v>
      </c>
      <c r="I75" s="853">
        <v>5.31</v>
      </c>
      <c r="J75" s="35">
        <f t="shared" si="0"/>
        <v>0</v>
      </c>
      <c r="K75" s="581">
        <v>146</v>
      </c>
      <c r="L75" s="323"/>
      <c r="M75" s="323"/>
      <c r="N75" s="38">
        <f t="shared" si="1"/>
        <v>775.26</v>
      </c>
      <c r="O75" s="1040"/>
      <c r="P75" s="1043"/>
      <c r="Q75" s="712"/>
      <c r="R75" s="324"/>
      <c r="S75" s="41"/>
      <c r="T75" s="42"/>
      <c r="U75" s="325"/>
      <c r="V75" s="326"/>
    </row>
    <row r="76" spans="1:22" s="327" customFormat="1" ht="16.5" customHeight="1" thickBot="1" x14ac:dyDescent="0.35">
      <c r="A76" s="1036"/>
      <c r="B76" s="286" t="s">
        <v>863</v>
      </c>
      <c r="C76" s="629" t="s">
        <v>862</v>
      </c>
      <c r="D76" s="628"/>
      <c r="E76" s="613"/>
      <c r="F76" s="320">
        <v>2.81</v>
      </c>
      <c r="G76" s="321">
        <v>44498</v>
      </c>
      <c r="H76" s="1038"/>
      <c r="I76" s="275">
        <v>2.81</v>
      </c>
      <c r="J76" s="35">
        <f t="shared" si="0"/>
        <v>0</v>
      </c>
      <c r="K76" s="581">
        <v>92</v>
      </c>
      <c r="L76" s="323"/>
      <c r="M76" s="323"/>
      <c r="N76" s="38">
        <f t="shared" si="1"/>
        <v>258.52</v>
      </c>
      <c r="O76" s="1040"/>
      <c r="P76" s="1043"/>
      <c r="Q76" s="712"/>
      <c r="R76" s="324"/>
      <c r="S76" s="41"/>
      <c r="T76" s="42"/>
      <c r="U76" s="325"/>
      <c r="V76" s="326"/>
    </row>
    <row r="77" spans="1:22" s="327" customFormat="1" ht="16.5" customHeight="1" thickBot="1" x14ac:dyDescent="0.35">
      <c r="A77" s="594" t="s">
        <v>849</v>
      </c>
      <c r="B77" s="425" t="s">
        <v>859</v>
      </c>
      <c r="C77" s="629" t="s">
        <v>854</v>
      </c>
      <c r="D77" s="628"/>
      <c r="E77" s="613"/>
      <c r="F77" s="320">
        <v>1.3</v>
      </c>
      <c r="G77" s="276">
        <v>44498</v>
      </c>
      <c r="H77" s="718" t="s">
        <v>864</v>
      </c>
      <c r="I77" s="320">
        <v>1.3</v>
      </c>
      <c r="J77" s="35">
        <f t="shared" si="0"/>
        <v>0</v>
      </c>
      <c r="K77" s="581">
        <v>145</v>
      </c>
      <c r="L77" s="323"/>
      <c r="M77" s="323"/>
      <c r="N77" s="38">
        <f t="shared" si="1"/>
        <v>188.5</v>
      </c>
      <c r="O77" s="1041"/>
      <c r="P77" s="1044"/>
      <c r="Q77" s="712"/>
      <c r="R77" s="324"/>
      <c r="S77" s="41"/>
      <c r="T77" s="42"/>
      <c r="U77" s="325"/>
      <c r="V77" s="326"/>
    </row>
    <row r="78" spans="1:22" s="327" customFormat="1" ht="16.5" customHeight="1" x14ac:dyDescent="0.3">
      <c r="A78" s="851"/>
      <c r="B78" s="425"/>
      <c r="C78" s="629"/>
      <c r="D78" s="628"/>
      <c r="E78" s="613"/>
      <c r="F78" s="320"/>
      <c r="G78" s="276"/>
      <c r="H78" s="630"/>
      <c r="I78" s="320"/>
      <c r="J78" s="35">
        <f t="shared" si="0"/>
        <v>0</v>
      </c>
      <c r="K78" s="581"/>
      <c r="L78" s="323"/>
      <c r="M78" s="323"/>
      <c r="N78" s="38">
        <f t="shared" si="1"/>
        <v>0</v>
      </c>
      <c r="O78" s="711"/>
      <c r="P78" s="714"/>
      <c r="Q78" s="508"/>
      <c r="R78" s="324"/>
      <c r="S78" s="41"/>
      <c r="T78" s="42"/>
      <c r="U78" s="325"/>
      <c r="V78" s="326"/>
    </row>
    <row r="79" spans="1:22" ht="16.5" customHeight="1" x14ac:dyDescent="0.3">
      <c r="A79" s="58"/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/>
      <c r="B80" s="61"/>
      <c r="C80" s="116"/>
      <c r="D80" s="612"/>
      <c r="E80" s="613"/>
      <c r="F80" s="51"/>
      <c r="G80" s="49"/>
      <c r="H80" s="684"/>
      <c r="I80" s="51"/>
      <c r="J80" s="35">
        <f t="shared" si="0"/>
        <v>0</v>
      </c>
      <c r="K80" s="56"/>
      <c r="L80" s="997"/>
      <c r="M80" s="998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58"/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997"/>
      <c r="M81" s="998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6.25" customHeight="1" x14ac:dyDescent="0.3">
      <c r="A82" s="683"/>
      <c r="B82" s="61"/>
      <c r="C82" s="809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685"/>
      <c r="M82" s="685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26.25" customHeight="1" x14ac:dyDescent="0.3">
      <c r="A83" s="683"/>
      <c r="B83" s="61"/>
      <c r="C83" s="809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323"/>
      <c r="M84" s="323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287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287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287"/>
      <c r="B87" s="61"/>
      <c r="C87" s="612"/>
      <c r="D87" s="612"/>
      <c r="E87" s="613"/>
      <c r="F87" s="51"/>
      <c r="G87" s="49"/>
      <c r="H87" s="62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1"/>
      <c r="B88" s="61"/>
      <c r="C88" s="612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612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45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25">
      <c r="A91" s="102"/>
      <c r="B91" s="58"/>
      <c r="C91" s="91"/>
      <c r="D91" s="91"/>
      <c r="E91" s="93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25">
      <c r="A92" s="102"/>
      <c r="B92" s="58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1"/>
      <c r="U94" s="43"/>
      <c r="V94" s="44"/>
    </row>
    <row r="95" spans="1:22" ht="17.25" x14ac:dyDescent="0.3">
      <c r="A95" s="60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1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1"/>
      <c r="U96" s="43"/>
      <c r="V96" s="44"/>
    </row>
    <row r="97" spans="1:22" ht="18.75" x14ac:dyDescent="0.3">
      <c r="A97" s="61"/>
      <c r="B97" s="103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102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58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53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0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5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8"/>
      <c r="B113" s="61"/>
      <c r="C113" s="809"/>
      <c r="D113" s="809"/>
      <c r="E113" s="109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809"/>
      <c r="D115" s="809"/>
      <c r="E115" s="109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1"/>
      <c r="D117" s="91"/>
      <c r="E117" s="93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40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7.25" x14ac:dyDescent="0.3">
      <c r="A122" s="45"/>
      <c r="B122" s="61"/>
      <c r="C122" s="96"/>
      <c r="D122" s="96"/>
      <c r="E122" s="97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1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15"/>
      <c r="B130" s="61"/>
      <c r="C130" s="116"/>
      <c r="D130" s="116"/>
      <c r="E130" s="117"/>
      <c r="F130" s="51"/>
      <c r="G130" s="49"/>
      <c r="H130" s="118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15"/>
      <c r="B131" s="61"/>
      <c r="C131" s="116"/>
      <c r="D131" s="116"/>
      <c r="E131" s="117"/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10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8.75" x14ac:dyDescent="0.3">
      <c r="A134" s="107"/>
      <c r="B134" s="61"/>
      <c r="C134" s="96"/>
      <c r="D134" s="96"/>
      <c r="E134" s="97"/>
      <c r="F134" s="51"/>
      <c r="G134" s="49"/>
      <c r="H134" s="119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2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21"/>
      <c r="B137" s="61"/>
      <c r="C137" s="96"/>
      <c r="D137" s="96"/>
      <c r="E137" s="97"/>
      <c r="F137" s="51"/>
      <c r="G137" s="49"/>
      <c r="H137" s="122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66"/>
      <c r="B138" s="61"/>
      <c r="C138" s="96"/>
      <c r="D138" s="96"/>
      <c r="E138" s="97"/>
      <c r="F138" s="51"/>
      <c r="G138" s="125"/>
      <c r="H138" s="126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6"/>
      <c r="I140" s="51"/>
      <c r="J140" s="35">
        <f t="shared" si="0"/>
        <v>0</v>
      </c>
      <c r="K140" s="128"/>
      <c r="L140" s="52"/>
      <c r="M140" s="52" t="s">
        <v>18</v>
      </c>
      <c r="N140" s="57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26"/>
      <c r="I141" s="51"/>
      <c r="J141" s="35">
        <f t="shared" si="0"/>
        <v>0</v>
      </c>
      <c r="K141" s="128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29"/>
      <c r="D142" s="129"/>
      <c r="E142" s="130"/>
      <c r="F142" s="51"/>
      <c r="G142" s="127"/>
      <c r="H142" s="131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300"/>
      <c r="P142" s="315"/>
      <c r="Q142" s="39"/>
      <c r="R142" s="40"/>
      <c r="S142" s="41"/>
      <c r="T142" s="42"/>
      <c r="U142" s="43"/>
      <c r="V142" s="44"/>
    </row>
    <row r="143" spans="1:22" ht="17.25" x14ac:dyDescent="0.3">
      <c r="A143" s="132"/>
      <c r="B143" s="61"/>
      <c r="C143" s="96"/>
      <c r="D143" s="96"/>
      <c r="E143" s="97"/>
      <c r="F143" s="51"/>
      <c r="G143" s="127"/>
      <c r="H143" s="110"/>
      <c r="I143" s="51"/>
      <c r="J143" s="35">
        <f t="shared" ref="J143:J206" si="4">I143-F143</f>
        <v>0</v>
      </c>
      <c r="K143" s="128"/>
      <c r="L143" s="133"/>
      <c r="M143" s="133"/>
      <c r="N143" s="57">
        <f t="shared" si="1"/>
        <v>0</v>
      </c>
      <c r="O143" s="300"/>
      <c r="P143" s="315"/>
      <c r="Q143" s="123"/>
      <c r="R143" s="124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127"/>
      <c r="H144" s="110"/>
      <c r="I144" s="51"/>
      <c r="J144" s="35">
        <f t="shared" si="4"/>
        <v>0</v>
      </c>
      <c r="K144" s="128"/>
      <c r="L144" s="133"/>
      <c r="M144" s="133"/>
      <c r="N144" s="57">
        <f t="shared" si="1"/>
        <v>0</v>
      </c>
      <c r="O144" s="156"/>
      <c r="P144" s="312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34"/>
      <c r="I145" s="51"/>
      <c r="J145" s="35">
        <f t="shared" si="4"/>
        <v>0</v>
      </c>
      <c r="K145" s="135"/>
      <c r="L145" s="133"/>
      <c r="M145" s="133"/>
      <c r="N145" s="136">
        <f t="shared" si="1"/>
        <v>0</v>
      </c>
      <c r="O145" s="299"/>
      <c r="P145" s="127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10"/>
      <c r="I146" s="51"/>
      <c r="J146" s="35">
        <f t="shared" si="4"/>
        <v>0</v>
      </c>
      <c r="K146" s="137"/>
      <c r="L146" s="138"/>
      <c r="M146" s="138"/>
      <c r="N146" s="136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39"/>
      <c r="B147" s="61"/>
      <c r="C147" s="96"/>
      <c r="D147" s="96"/>
      <c r="E147" s="97"/>
      <c r="F147" s="140"/>
      <c r="G147" s="127"/>
      <c r="H147" s="120"/>
      <c r="I147" s="51"/>
      <c r="J147" s="35">
        <f t="shared" si="4"/>
        <v>0</v>
      </c>
      <c r="K147" s="137"/>
      <c r="L147" s="141"/>
      <c r="M147" s="141"/>
      <c r="N147" s="136">
        <f>K147*I147</f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3"/>
      <c r="M148" s="133"/>
      <c r="N148" s="136">
        <f t="shared" ref="N148:N232" si="5">K148*I148</f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8.75" x14ac:dyDescent="0.3">
      <c r="A149" s="108"/>
      <c r="B149" s="61"/>
      <c r="C149" s="96"/>
      <c r="D149" s="96"/>
      <c r="E149" s="97"/>
      <c r="F149" s="51"/>
      <c r="G149" s="127"/>
      <c r="H149" s="142"/>
      <c r="I149" s="51"/>
      <c r="J149" s="35">
        <f t="shared" si="4"/>
        <v>0</v>
      </c>
      <c r="K149" s="56"/>
      <c r="L149" s="133"/>
      <c r="M149" s="133"/>
      <c r="N149" s="57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4"/>
        <v>0</v>
      </c>
      <c r="K150" s="137"/>
      <c r="L150" s="133"/>
      <c r="M150" s="133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33"/>
      <c r="M151" s="133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4"/>
      <c r="I152" s="51"/>
      <c r="J152" s="35">
        <f t="shared" si="4"/>
        <v>0</v>
      </c>
      <c r="K152" s="137"/>
      <c r="L152" s="145"/>
      <c r="M152" s="145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45"/>
      <c r="M153" s="145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146"/>
      <c r="D156" s="146"/>
      <c r="E156" s="147"/>
      <c r="F156" s="51"/>
      <c r="G156" s="127"/>
      <c r="H156" s="143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299"/>
      <c r="P156" s="316"/>
      <c r="Q156" s="39"/>
      <c r="R156" s="40"/>
      <c r="S156" s="41"/>
      <c r="T156" s="42"/>
      <c r="U156" s="43"/>
      <c r="V156" s="44"/>
    </row>
    <row r="157" spans="1:22" ht="17.25" x14ac:dyDescent="0.3">
      <c r="A157" s="108"/>
      <c r="B157" s="61"/>
      <c r="C157" s="146"/>
      <c r="D157" s="146"/>
      <c r="E157" s="14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7.25" x14ac:dyDescent="0.3">
      <c r="A158" s="60"/>
      <c r="B158" s="61"/>
      <c r="C158" s="129"/>
      <c r="D158" s="129"/>
      <c r="E158" s="130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8"/>
      <c r="D159" s="148"/>
      <c r="E159" s="130"/>
      <c r="F159" s="51"/>
      <c r="G159" s="127"/>
      <c r="H159" s="50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8.75" x14ac:dyDescent="0.3">
      <c r="A161" s="149"/>
      <c r="B161" s="150"/>
      <c r="C161" s="95"/>
      <c r="D161" s="95"/>
      <c r="E161" s="114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300"/>
      <c r="P161" s="315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1"/>
      <c r="D162" s="151"/>
      <c r="E162" s="152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1"/>
      <c r="D163" s="151"/>
      <c r="E163" s="152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53"/>
      <c r="B164" s="61"/>
      <c r="C164" s="154"/>
      <c r="D164" s="154"/>
      <c r="E164" s="155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7"/>
      <c r="D165" s="157"/>
      <c r="E165" s="158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301"/>
      <c r="P165" s="317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7"/>
      <c r="D166" s="157"/>
      <c r="E166" s="158"/>
      <c r="F166" s="51"/>
      <c r="G166" s="49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59"/>
      <c r="D167" s="159"/>
      <c r="E167" s="160"/>
      <c r="F167" s="161"/>
      <c r="G167" s="127"/>
      <c r="H167" s="162"/>
      <c r="I167" s="161"/>
      <c r="J167" s="35">
        <f t="shared" si="4"/>
        <v>0</v>
      </c>
      <c r="N167" s="57">
        <f t="shared" si="5"/>
        <v>0</v>
      </c>
      <c r="O167" s="302"/>
      <c r="P167" s="316"/>
      <c r="Q167" s="163"/>
      <c r="R167" s="164"/>
      <c r="S167" s="165"/>
      <c r="T167" s="166"/>
      <c r="U167" s="167"/>
      <c r="V167" s="168"/>
    </row>
    <row r="168" spans="1:22" ht="17.25" x14ac:dyDescent="0.3">
      <c r="A168" s="115"/>
      <c r="B168" s="61"/>
      <c r="C168" s="154"/>
      <c r="D168" s="154"/>
      <c r="E168" s="155"/>
      <c r="F168" s="161"/>
      <c r="G168" s="127"/>
      <c r="H168" s="162"/>
      <c r="I168" s="161"/>
      <c r="J168" s="35">
        <f t="shared" si="4"/>
        <v>0</v>
      </c>
      <c r="N168" s="57">
        <f t="shared" si="5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7.25" x14ac:dyDescent="0.3">
      <c r="A169" s="115"/>
      <c r="B169" s="61"/>
      <c r="C169" s="154"/>
      <c r="D169" s="154"/>
      <c r="E169" s="155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4"/>
      <c r="D170" s="154"/>
      <c r="E170" s="155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69"/>
      <c r="D171" s="169"/>
      <c r="E171" s="114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0"/>
      <c r="D174" s="170"/>
      <c r="E174" s="109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53"/>
      <c r="B180" s="107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71"/>
      <c r="B181" s="61"/>
      <c r="C181" s="157"/>
      <c r="D181" s="157"/>
      <c r="E181" s="158"/>
      <c r="F181" s="51"/>
      <c r="G181" s="49"/>
      <c r="H181" s="131"/>
      <c r="I181" s="51"/>
      <c r="J181" s="35">
        <f t="shared" si="4"/>
        <v>0</v>
      </c>
      <c r="K181" s="56"/>
      <c r="L181" s="52"/>
      <c r="M181" s="52"/>
      <c r="N181" s="57">
        <f>K181*I181</f>
        <v>0</v>
      </c>
      <c r="O181" s="301"/>
      <c r="P181" s="317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74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74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07"/>
      <c r="B201" s="159"/>
      <c r="C201" s="148"/>
      <c r="D201" s="148"/>
      <c r="E201" s="130"/>
      <c r="F201" s="51"/>
      <c r="G201" s="49"/>
      <c r="H201" s="50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6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ref="J207:J250" si="6">I207-F207</f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7"/>
      <c r="D216" s="177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70"/>
      <c r="D219" s="170"/>
      <c r="E219" s="109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0"/>
      <c r="D220" s="170"/>
      <c r="E220" s="109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69"/>
      <c r="D221" s="169"/>
      <c r="E221" s="114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54"/>
      <c r="D222" s="154"/>
      <c r="E222" s="155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96"/>
      <c r="D223" s="96"/>
      <c r="E223" s="97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08"/>
      <c r="B224" s="107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29"/>
      <c r="D225" s="129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78"/>
      <c r="B227" s="179"/>
      <c r="C227" s="129"/>
      <c r="D227" s="129"/>
      <c r="E227" s="130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79"/>
      <c r="C228" s="129"/>
      <c r="D228" s="129"/>
      <c r="E228" s="130"/>
      <c r="F228" s="51"/>
      <c r="G228" s="127"/>
      <c r="H228" s="50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08"/>
      <c r="B229" s="179"/>
      <c r="C229" s="129"/>
      <c r="D229" s="129"/>
      <c r="E229" s="130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79"/>
      <c r="C230" s="95"/>
      <c r="D230" s="95"/>
      <c r="E230" s="114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79"/>
      <c r="C231" s="95"/>
      <c r="D231" s="95"/>
      <c r="E231" s="114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79"/>
      <c r="C232" s="146"/>
      <c r="D232" s="146"/>
      <c r="E232" s="147"/>
      <c r="F232" s="51"/>
      <c r="G232" s="127"/>
      <c r="H232" s="143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81"/>
      <c r="D233" s="181"/>
      <c r="E233" s="158"/>
      <c r="F233" s="51"/>
      <c r="G233" s="127"/>
      <c r="H233" s="143"/>
      <c r="I233" s="51"/>
      <c r="J233" s="35">
        <f t="shared" si="6"/>
        <v>0</v>
      </c>
      <c r="K233" s="56"/>
      <c r="L233" s="182"/>
      <c r="M233" s="183"/>
      <c r="N233" s="57">
        <f t="shared" ref="N233:N242" si="7">K233*I233-M233</f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4"/>
      <c r="C234" s="116"/>
      <c r="D234" s="116"/>
      <c r="E234" s="117"/>
      <c r="F234" s="116"/>
      <c r="G234" s="116"/>
      <c r="H234" s="809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4"/>
      <c r="C235" s="116"/>
      <c r="D235" s="116"/>
      <c r="E235" s="117"/>
      <c r="F235" s="116"/>
      <c r="G235" s="116"/>
      <c r="H235" s="809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5"/>
      <c r="C236" s="116"/>
      <c r="D236" s="116"/>
      <c r="E236" s="117"/>
      <c r="F236" s="116"/>
      <c r="G236" s="116"/>
      <c r="H236" s="809"/>
      <c r="I236" s="48"/>
      <c r="J236" s="35">
        <f t="shared" si="6"/>
        <v>0</v>
      </c>
      <c r="K236" s="56"/>
      <c r="L236" s="182"/>
      <c r="M236" s="183"/>
      <c r="N236" s="57">
        <f t="shared" si="7"/>
        <v>0</v>
      </c>
      <c r="O236" s="156"/>
      <c r="P236" s="59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5"/>
      <c r="C237" s="116"/>
      <c r="D237" s="116"/>
      <c r="E237" s="117"/>
      <c r="F237" s="116"/>
      <c r="G237" s="116"/>
      <c r="H237" s="809"/>
      <c r="I237" s="48"/>
      <c r="J237" s="35">
        <f t="shared" si="6"/>
        <v>0</v>
      </c>
      <c r="K237" s="56"/>
      <c r="L237" s="182"/>
      <c r="M237" s="183"/>
      <c r="N237" s="57">
        <f t="shared" si="7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809"/>
      <c r="I238" s="48"/>
      <c r="J238" s="35">
        <f t="shared" si="6"/>
        <v>0</v>
      </c>
      <c r="K238" s="56"/>
      <c r="L238" s="182"/>
      <c r="M238" s="183"/>
      <c r="N238" s="57">
        <f t="shared" si="7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86"/>
      <c r="D239" s="187"/>
      <c r="E239" s="188"/>
      <c r="F239" s="34"/>
      <c r="G239" s="189"/>
      <c r="H239" s="190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86"/>
      <c r="D240" s="186"/>
      <c r="E240" s="192"/>
      <c r="F240" s="51"/>
      <c r="G240" s="127"/>
      <c r="H240" s="143"/>
      <c r="I240" s="51"/>
      <c r="J240" s="35">
        <f t="shared" si="6"/>
        <v>0</v>
      </c>
      <c r="K240" s="56"/>
      <c r="L240" s="182"/>
      <c r="M240" s="191"/>
      <c r="N240" s="57">
        <f t="shared" si="7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6"/>
      <c r="E241" s="192"/>
      <c r="F241" s="51"/>
      <c r="G241" s="127"/>
      <c r="H241" s="143"/>
      <c r="I241" s="51"/>
      <c r="J241" s="35">
        <f t="shared" si="6"/>
        <v>0</v>
      </c>
      <c r="K241" s="56"/>
      <c r="L241" s="182"/>
      <c r="M241" s="191"/>
      <c r="N241" s="57">
        <f t="shared" si="7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93"/>
      <c r="D242" s="193"/>
      <c r="E242" s="194"/>
      <c r="F242" s="51"/>
      <c r="G242" s="127"/>
      <c r="H242" s="143"/>
      <c r="I242" s="51"/>
      <c r="J242" s="35">
        <f t="shared" si="6"/>
        <v>0</v>
      </c>
      <c r="K242" s="56"/>
      <c r="L242" s="182"/>
      <c r="M242" s="191"/>
      <c r="N242" s="57">
        <f t="shared" si="7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162"/>
      <c r="I243" s="161">
        <v>0</v>
      </c>
      <c r="J243" s="35">
        <f t="shared" si="6"/>
        <v>0</v>
      </c>
      <c r="K243" s="198"/>
      <c r="L243" s="198"/>
      <c r="M243" s="198"/>
      <c r="N243" s="199">
        <f t="shared" ref="N243:N254" si="8">K243*I243</f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162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35">
        <f t="shared" si="6"/>
        <v>0</v>
      </c>
      <c r="K245" s="198"/>
      <c r="L245" s="198"/>
      <c r="M245" s="198"/>
      <c r="N245" s="199">
        <f t="shared" si="8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203"/>
      <c r="I246" s="161">
        <v>0</v>
      </c>
      <c r="J246" s="35">
        <f t="shared" si="6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204"/>
      <c r="B247" s="107"/>
      <c r="C247" s="107"/>
      <c r="D247" s="107"/>
      <c r="E247" s="196"/>
      <c r="F247" s="161"/>
      <c r="G247" s="127"/>
      <c r="H247" s="205"/>
      <c r="I247" s="161">
        <v>0</v>
      </c>
      <c r="J247" s="35">
        <f t="shared" si="6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43"/>
      <c r="V247" s="44"/>
    </row>
    <row r="248" spans="1:22" x14ac:dyDescent="0.25">
      <c r="A248" s="206"/>
      <c r="B248" s="207"/>
      <c r="H248" s="212"/>
      <c r="I248" s="210">
        <v>0</v>
      </c>
      <c r="J248" s="35">
        <f t="shared" si="6"/>
        <v>0</v>
      </c>
      <c r="K248" s="213"/>
      <c r="L248" s="213"/>
      <c r="M248" s="213"/>
      <c r="N248" s="199">
        <f t="shared" si="8"/>
        <v>0</v>
      </c>
      <c r="O248" s="303"/>
      <c r="P248" s="316"/>
      <c r="Q248" s="163"/>
      <c r="R248" s="200"/>
      <c r="S248" s="201"/>
      <c r="T248" s="202"/>
      <c r="U248" s="43"/>
      <c r="V248" s="44"/>
    </row>
    <row r="249" spans="1:22" x14ac:dyDescent="0.25">
      <c r="A249" s="206"/>
      <c r="B249" s="207"/>
      <c r="I249" s="210">
        <v>0</v>
      </c>
      <c r="J249" s="35">
        <f t="shared" si="6"/>
        <v>0</v>
      </c>
      <c r="K249" s="213"/>
      <c r="L249" s="213"/>
      <c r="M249" s="213"/>
      <c r="N249" s="199">
        <f t="shared" si="8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ht="16.5" thickBot="1" x14ac:dyDescent="0.3">
      <c r="A250" s="206"/>
      <c r="B250" s="207"/>
      <c r="I250" s="215">
        <v>0</v>
      </c>
      <c r="J250" s="35">
        <f t="shared" si="6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9.5" thickTop="1" x14ac:dyDescent="0.3">
      <c r="A251" s="206"/>
      <c r="B251" s="207"/>
      <c r="F251" s="901" t="s">
        <v>19</v>
      </c>
      <c r="G251" s="901"/>
      <c r="H251" s="902"/>
      <c r="I251" s="216">
        <f>SUM(I4:I250)</f>
        <v>421028.53</v>
      </c>
      <c r="J251" s="217"/>
      <c r="K251" s="213"/>
      <c r="L251" s="218"/>
      <c r="M251" s="213"/>
      <c r="N251" s="199">
        <f t="shared" si="8"/>
        <v>0</v>
      </c>
      <c r="O251" s="303"/>
      <c r="P251" s="316"/>
      <c r="Q251" s="163"/>
      <c r="R251" s="200"/>
      <c r="S251" s="219"/>
      <c r="T251" s="166"/>
      <c r="U251" s="167"/>
      <c r="V251" s="44"/>
    </row>
    <row r="252" spans="1:22" ht="19.5" thickBot="1" x14ac:dyDescent="0.3">
      <c r="A252" s="220"/>
      <c r="B252" s="207"/>
      <c r="I252" s="221"/>
      <c r="J252" s="217"/>
      <c r="K252" s="213"/>
      <c r="L252" s="218"/>
      <c r="M252" s="213"/>
      <c r="N252" s="199">
        <f t="shared" si="8"/>
        <v>0</v>
      </c>
      <c r="O252" s="304"/>
      <c r="Q252" s="10"/>
      <c r="R252" s="222"/>
      <c r="S252" s="223"/>
      <c r="T252" s="224"/>
      <c r="V252" s="15"/>
    </row>
    <row r="253" spans="1:22" ht="16.5" thickTop="1" x14ac:dyDescent="0.25">
      <c r="A253" s="206"/>
      <c r="B253" s="207"/>
      <c r="J253" s="210"/>
      <c r="K253" s="213"/>
      <c r="L253" s="213"/>
      <c r="M253" s="213"/>
      <c r="N253" s="199">
        <f t="shared" si="8"/>
        <v>0</v>
      </c>
      <c r="O253" s="304"/>
      <c r="Q253" s="10"/>
      <c r="R253" s="222"/>
      <c r="S253" s="223"/>
      <c r="T253" s="224"/>
      <c r="V253" s="15"/>
    </row>
    <row r="254" spans="1:22" ht="16.5" thickBot="1" x14ac:dyDescent="0.3">
      <c r="A254" s="206"/>
      <c r="B254" s="207"/>
      <c r="J254" s="210"/>
      <c r="K254" s="226"/>
      <c r="N254" s="199">
        <f t="shared" si="8"/>
        <v>0</v>
      </c>
      <c r="O254" s="305"/>
      <c r="Q254" s="10"/>
      <c r="R254" s="222"/>
      <c r="S254" s="223"/>
      <c r="T254" s="227"/>
      <c r="V254" s="15"/>
    </row>
    <row r="255" spans="1:22" ht="17.25" thickTop="1" thickBot="1" x14ac:dyDescent="0.3">
      <c r="A255" s="206"/>
      <c r="H255" s="228"/>
      <c r="I255" s="229" t="s">
        <v>20</v>
      </c>
      <c r="J255" s="230"/>
      <c r="K255" s="230"/>
      <c r="L255" s="231">
        <f>SUM(L243:L254)</f>
        <v>0</v>
      </c>
      <c r="M255" s="232"/>
      <c r="N255" s="233">
        <f>SUM(N4:N254)</f>
        <v>13164606.678799998</v>
      </c>
      <c r="O255" s="306"/>
      <c r="Q255" s="234">
        <f>SUM(Q4:Q254)</f>
        <v>311860</v>
      </c>
      <c r="R255" s="9"/>
      <c r="S255" s="235">
        <f>SUM(S17:S254)</f>
        <v>0</v>
      </c>
      <c r="T255" s="236"/>
      <c r="U255" s="237"/>
      <c r="V255" s="238">
        <f>SUM(V243:V254)</f>
        <v>0</v>
      </c>
    </row>
    <row r="256" spans="1:22" x14ac:dyDescent="0.25">
      <c r="A256" s="206"/>
      <c r="H256" s="228"/>
      <c r="I256" s="239"/>
      <c r="J256" s="240"/>
      <c r="K256" s="241"/>
      <c r="L256" s="241"/>
      <c r="M256" s="241"/>
      <c r="N256" s="199"/>
      <c r="O256" s="306"/>
      <c r="R256" s="222"/>
      <c r="S256" s="243"/>
      <c r="U256" s="245"/>
      <c r="V256"/>
    </row>
    <row r="257" spans="1:22" ht="16.5" thickBot="1" x14ac:dyDescent="0.3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9.5" thickTop="1" x14ac:dyDescent="0.25">
      <c r="A258" s="206"/>
      <c r="I258" s="246" t="s">
        <v>21</v>
      </c>
      <c r="J258" s="247"/>
      <c r="K258" s="247"/>
      <c r="L258" s="248"/>
      <c r="M258" s="248"/>
      <c r="N258" s="249">
        <f>V255+S255+Q255+N255+L255</f>
        <v>13476466.678799998</v>
      </c>
      <c r="O258" s="307"/>
      <c r="R258" s="222"/>
      <c r="S258" s="243"/>
      <c r="U258" s="245"/>
      <c r="V258"/>
    </row>
    <row r="259" spans="1:22" ht="19.5" thickBot="1" x14ac:dyDescent="0.3">
      <c r="A259" s="250"/>
      <c r="I259" s="251"/>
      <c r="J259" s="252"/>
      <c r="K259" s="252"/>
      <c r="L259" s="253"/>
      <c r="M259" s="253"/>
      <c r="N259" s="254"/>
      <c r="O259" s="308"/>
      <c r="R259" s="222"/>
      <c r="S259" s="243"/>
      <c r="U259" s="245"/>
      <c r="V259"/>
    </row>
    <row r="260" spans="1:22" ht="16.5" thickTop="1" x14ac:dyDescent="0.25">
      <c r="A260" s="250"/>
      <c r="I260" s="239"/>
      <c r="J260" s="240"/>
      <c r="K260" s="241"/>
      <c r="L260" s="241"/>
      <c r="M260" s="241"/>
      <c r="N260" s="199"/>
      <c r="O260" s="306"/>
      <c r="R260" s="222"/>
      <c r="S260" s="243"/>
      <c r="U260" s="245"/>
      <c r="V260"/>
    </row>
    <row r="261" spans="1:22" x14ac:dyDescent="0.25">
      <c r="A261" s="206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55"/>
      <c r="K262" s="241"/>
      <c r="L262" s="241"/>
      <c r="M262" s="241"/>
      <c r="N262" s="199"/>
      <c r="O262" s="309"/>
      <c r="R262" s="222"/>
      <c r="S262" s="243"/>
      <c r="U262" s="245"/>
      <c r="V262"/>
    </row>
    <row r="263" spans="1:22" x14ac:dyDescent="0.25">
      <c r="A263" s="250"/>
      <c r="N263" s="199"/>
      <c r="O263" s="310"/>
      <c r="R263" s="222"/>
      <c r="S263" s="243"/>
      <c r="U263" s="245"/>
      <c r="V263"/>
    </row>
    <row r="264" spans="1:22" x14ac:dyDescent="0.25">
      <c r="A264" s="250"/>
      <c r="O264" s="310"/>
      <c r="S264" s="243"/>
      <c r="U264" s="245"/>
      <c r="V264"/>
    </row>
    <row r="265" spans="1:22" x14ac:dyDescent="0.25">
      <c r="A265" s="206"/>
      <c r="B265" s="207"/>
      <c r="N265" s="199"/>
      <c r="O265" s="306"/>
      <c r="S265" s="243"/>
      <c r="U265" s="245"/>
      <c r="V265"/>
    </row>
    <row r="266" spans="1:22" x14ac:dyDescent="0.25">
      <c r="A266" s="250"/>
      <c r="B266" s="207"/>
      <c r="N266" s="199"/>
      <c r="O266" s="306"/>
      <c r="S266" s="243"/>
      <c r="U266" s="245"/>
      <c r="V266"/>
    </row>
    <row r="267" spans="1:22" x14ac:dyDescent="0.25">
      <c r="A267" s="206"/>
      <c r="B267" s="207"/>
      <c r="I267" s="239"/>
      <c r="J267" s="240"/>
      <c r="K267" s="241"/>
      <c r="L267" s="241"/>
      <c r="M267" s="241"/>
      <c r="N267" s="199"/>
      <c r="O267" s="306"/>
      <c r="S267" s="243"/>
      <c r="U267" s="245"/>
      <c r="V267"/>
    </row>
    <row r="268" spans="1:22" x14ac:dyDescent="0.25">
      <c r="A268" s="250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06"/>
      <c r="B269" s="207"/>
      <c r="I269" s="258"/>
      <c r="J269" s="237"/>
      <c r="K269" s="237"/>
      <c r="N269" s="199"/>
      <c r="O269" s="306"/>
      <c r="S269" s="243"/>
      <c r="U269" s="245"/>
      <c r="V269"/>
    </row>
    <row r="270" spans="1:22" x14ac:dyDescent="0.25">
      <c r="A270" s="250"/>
      <c r="S270" s="243"/>
      <c r="U270" s="245"/>
      <c r="V270"/>
    </row>
    <row r="271" spans="1:22" x14ac:dyDescent="0.25">
      <c r="A271" s="206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50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64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2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</sheetData>
  <mergeCells count="12">
    <mergeCell ref="L80:M81"/>
    <mergeCell ref="F251:H251"/>
    <mergeCell ref="A1:J2"/>
    <mergeCell ref="W1:X1"/>
    <mergeCell ref="C57:C58"/>
    <mergeCell ref="O57:O58"/>
    <mergeCell ref="A69:A74"/>
    <mergeCell ref="H69:H74"/>
    <mergeCell ref="A75:A76"/>
    <mergeCell ref="H75:H76"/>
    <mergeCell ref="O69:O77"/>
    <mergeCell ref="P69:P77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80" t="s">
        <v>89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25" t="s">
        <v>138</v>
      </c>
      <c r="B38" s="328" t="s">
        <v>56</v>
      </c>
      <c r="C38" s="923" t="s">
        <v>184</v>
      </c>
      <c r="D38" s="329"/>
      <c r="E38" s="47"/>
      <c r="F38" s="320">
        <v>1321.6</v>
      </c>
      <c r="G38" s="321">
        <v>44228</v>
      </c>
      <c r="H38" s="927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895" t="s">
        <v>35</v>
      </c>
      <c r="P38" s="897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926"/>
      <c r="B39" s="328" t="s">
        <v>139</v>
      </c>
      <c r="C39" s="924"/>
      <c r="D39" s="330"/>
      <c r="E39" s="47"/>
      <c r="F39" s="51">
        <v>69.599999999999994</v>
      </c>
      <c r="G39" s="87">
        <v>44228</v>
      </c>
      <c r="H39" s="928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96"/>
      <c r="P39" s="898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17" t="s">
        <v>138</v>
      </c>
      <c r="B44" s="86" t="s">
        <v>56</v>
      </c>
      <c r="C44" s="933" t="s">
        <v>217</v>
      </c>
      <c r="D44" s="69"/>
      <c r="E44" s="47"/>
      <c r="F44" s="51">
        <v>961.2</v>
      </c>
      <c r="G44" s="919">
        <v>44242</v>
      </c>
      <c r="H44" s="935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21" t="s">
        <v>35</v>
      </c>
      <c r="P44" s="931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18"/>
      <c r="B45" s="292" t="s">
        <v>58</v>
      </c>
      <c r="C45" s="934"/>
      <c r="D45" s="293"/>
      <c r="E45" s="93"/>
      <c r="F45" s="51">
        <v>199.4</v>
      </c>
      <c r="G45" s="920"/>
      <c r="H45" s="936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22"/>
      <c r="P45" s="932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70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08"/>
      <c r="P50" s="876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71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929"/>
      <c r="P51" s="930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01" t="s">
        <v>19</v>
      </c>
      <c r="G67" s="901"/>
      <c r="H67" s="902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160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893" t="s">
        <v>55</v>
      </c>
      <c r="B55" s="328" t="s">
        <v>56</v>
      </c>
      <c r="C55" s="923" t="s">
        <v>316</v>
      </c>
      <c r="D55" s="330"/>
      <c r="E55" s="47"/>
      <c r="F55" s="519">
        <f>270.8+233.4</f>
        <v>504.20000000000005</v>
      </c>
      <c r="G55" s="87">
        <v>44270</v>
      </c>
      <c r="H55" s="883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943" t="s">
        <v>224</v>
      </c>
      <c r="P55" s="945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894"/>
      <c r="B56" s="328" t="s">
        <v>56</v>
      </c>
      <c r="C56" s="924"/>
      <c r="D56" s="330"/>
      <c r="E56" s="47"/>
      <c r="F56" s="519">
        <v>936.4</v>
      </c>
      <c r="G56" s="87">
        <v>44270</v>
      </c>
      <c r="H56" s="884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944"/>
      <c r="P56" s="946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939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941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08" t="s">
        <v>206</v>
      </c>
      <c r="P59" s="876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940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42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929"/>
      <c r="P60" s="930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937" t="s">
        <v>19</v>
      </c>
      <c r="G222" s="937"/>
      <c r="H222" s="938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267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47" t="s">
        <v>347</v>
      </c>
      <c r="M13" s="948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01" t="s">
        <v>19</v>
      </c>
      <c r="G226" s="901"/>
      <c r="H226" s="902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342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49" t="s">
        <v>35</v>
      </c>
      <c r="P59" s="961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51"/>
      <c r="P60" s="962"/>
      <c r="Q60" s="94"/>
      <c r="R60" s="40"/>
      <c r="S60" s="41"/>
      <c r="T60" s="42"/>
      <c r="U60" s="43"/>
      <c r="V60" s="44"/>
    </row>
    <row r="61" spans="1:24" ht="18.75" customHeight="1" x14ac:dyDescent="0.3">
      <c r="A61" s="972" t="s">
        <v>55</v>
      </c>
      <c r="B61" s="328" t="s">
        <v>56</v>
      </c>
      <c r="C61" s="887" t="s">
        <v>456</v>
      </c>
      <c r="D61" s="293"/>
      <c r="E61" s="93"/>
      <c r="F61" s="51">
        <v>1021.2</v>
      </c>
      <c r="G61" s="49">
        <v>44347</v>
      </c>
      <c r="H61" s="973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74" t="s">
        <v>35</v>
      </c>
      <c r="P61" s="975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940"/>
      <c r="B62" s="328" t="s">
        <v>397</v>
      </c>
      <c r="C62" s="888"/>
      <c r="D62" s="293"/>
      <c r="E62" s="93"/>
      <c r="F62" s="51">
        <v>97.9</v>
      </c>
      <c r="G62" s="49">
        <v>44347</v>
      </c>
      <c r="H62" s="916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11"/>
      <c r="P62" s="855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05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08"/>
      <c r="P63" s="876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71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929"/>
      <c r="P64" s="930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63" t="s">
        <v>24</v>
      </c>
      <c r="B68" s="599" t="s">
        <v>401</v>
      </c>
      <c r="C68" s="966" t="s">
        <v>402</v>
      </c>
      <c r="D68" s="600"/>
      <c r="E68" s="97"/>
      <c r="F68" s="320">
        <f>115+102.2+84.9+48</f>
        <v>350.1</v>
      </c>
      <c r="G68" s="321">
        <v>44319</v>
      </c>
      <c r="H68" s="883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895" t="s">
        <v>224</v>
      </c>
      <c r="P68" s="897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64"/>
      <c r="B69" s="599" t="s">
        <v>399</v>
      </c>
      <c r="C69" s="967"/>
      <c r="D69" s="600"/>
      <c r="E69" s="97"/>
      <c r="F69" s="320">
        <f>86.8+94.2+29.3</f>
        <v>210.3</v>
      </c>
      <c r="G69" s="321">
        <v>44319</v>
      </c>
      <c r="H69" s="969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70"/>
      <c r="P69" s="971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65"/>
      <c r="B70" s="599" t="s">
        <v>403</v>
      </c>
      <c r="C70" s="968"/>
      <c r="D70" s="600"/>
      <c r="E70" s="97"/>
      <c r="F70" s="320">
        <v>23.4</v>
      </c>
      <c r="G70" s="321">
        <v>44319</v>
      </c>
      <c r="H70" s="884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96"/>
      <c r="P70" s="898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55" t="s">
        <v>24</v>
      </c>
      <c r="B82" s="659" t="s">
        <v>478</v>
      </c>
      <c r="C82" s="860" t="s">
        <v>479</v>
      </c>
      <c r="D82" s="438"/>
      <c r="E82" s="97"/>
      <c r="F82" s="418">
        <v>2525.1999999999998</v>
      </c>
      <c r="G82" s="872">
        <v>44341</v>
      </c>
      <c r="H82" s="935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49" t="s">
        <v>206</v>
      </c>
      <c r="P82" s="952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56"/>
      <c r="B83" s="659" t="s">
        <v>438</v>
      </c>
      <c r="C83" s="958"/>
      <c r="D83" s="438"/>
      <c r="E83" s="97"/>
      <c r="F83" s="418">
        <v>4048</v>
      </c>
      <c r="G83" s="960"/>
      <c r="H83" s="959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50"/>
      <c r="P83" s="953"/>
      <c r="Q83" s="94"/>
      <c r="R83" s="40"/>
      <c r="S83" s="41"/>
      <c r="T83" s="42"/>
      <c r="U83" s="43"/>
      <c r="V83" s="44"/>
    </row>
    <row r="84" spans="1:22" ht="17.25" x14ac:dyDescent="0.3">
      <c r="A84" s="956"/>
      <c r="B84" s="659" t="s">
        <v>481</v>
      </c>
      <c r="C84" s="958"/>
      <c r="D84" s="438"/>
      <c r="E84" s="97"/>
      <c r="F84" s="418">
        <v>2185.8000000000002</v>
      </c>
      <c r="G84" s="960"/>
      <c r="H84" s="959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50"/>
      <c r="P84" s="953"/>
      <c r="Q84" s="94"/>
      <c r="R84" s="40"/>
      <c r="S84" s="41"/>
      <c r="T84" s="42"/>
      <c r="U84" s="43"/>
      <c r="V84" s="44"/>
    </row>
    <row r="85" spans="1:22" ht="17.25" x14ac:dyDescent="0.3">
      <c r="A85" s="956"/>
      <c r="B85" s="659" t="s">
        <v>482</v>
      </c>
      <c r="C85" s="958"/>
      <c r="D85" s="438"/>
      <c r="E85" s="97"/>
      <c r="F85" s="418">
        <v>413</v>
      </c>
      <c r="G85" s="960"/>
      <c r="H85" s="959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50"/>
      <c r="P85" s="953"/>
      <c r="Q85" s="94"/>
      <c r="R85" s="40"/>
      <c r="S85" s="41"/>
      <c r="T85" s="42"/>
      <c r="U85" s="43"/>
      <c r="V85" s="44"/>
    </row>
    <row r="86" spans="1:22" ht="17.25" x14ac:dyDescent="0.3">
      <c r="A86" s="956"/>
      <c r="B86" s="659" t="s">
        <v>58</v>
      </c>
      <c r="C86" s="958"/>
      <c r="D86" s="438"/>
      <c r="E86" s="97"/>
      <c r="F86" s="418">
        <v>518</v>
      </c>
      <c r="G86" s="960"/>
      <c r="H86" s="959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50"/>
      <c r="P86" s="953"/>
      <c r="Q86" s="94"/>
      <c r="R86" s="40"/>
      <c r="S86" s="41"/>
      <c r="T86" s="42"/>
      <c r="U86" s="43"/>
      <c r="V86" s="44"/>
    </row>
    <row r="87" spans="1:22" ht="17.25" x14ac:dyDescent="0.3">
      <c r="A87" s="956"/>
      <c r="B87" s="659" t="s">
        <v>483</v>
      </c>
      <c r="C87" s="958"/>
      <c r="D87" s="438"/>
      <c r="E87" s="97"/>
      <c r="F87" s="418">
        <v>1848.4</v>
      </c>
      <c r="G87" s="960"/>
      <c r="H87" s="959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50"/>
      <c r="P87" s="953"/>
      <c r="Q87" s="94"/>
      <c r="R87" s="40"/>
      <c r="S87" s="41"/>
      <c r="T87" s="42"/>
      <c r="U87" s="43"/>
      <c r="V87" s="44"/>
    </row>
    <row r="88" spans="1:22" ht="17.25" x14ac:dyDescent="0.3">
      <c r="A88" s="956"/>
      <c r="B88" s="659" t="s">
        <v>484</v>
      </c>
      <c r="C88" s="958"/>
      <c r="D88" s="438"/>
      <c r="E88" s="97"/>
      <c r="F88" s="418">
        <v>744</v>
      </c>
      <c r="G88" s="960"/>
      <c r="H88" s="959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50"/>
      <c r="P88" s="953"/>
      <c r="Q88" s="94"/>
      <c r="R88" s="40"/>
      <c r="S88" s="41"/>
      <c r="T88" s="42"/>
      <c r="U88" s="43"/>
      <c r="V88" s="44"/>
    </row>
    <row r="89" spans="1:22" ht="18" thickBot="1" x14ac:dyDescent="0.35">
      <c r="A89" s="957"/>
      <c r="B89" s="659" t="s">
        <v>485</v>
      </c>
      <c r="C89" s="861"/>
      <c r="D89" s="438"/>
      <c r="E89" s="97"/>
      <c r="F89" s="418">
        <v>1469</v>
      </c>
      <c r="G89" s="873"/>
      <c r="H89" s="936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51"/>
      <c r="P89" s="954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01" t="s">
        <v>19</v>
      </c>
      <c r="G253" s="901"/>
      <c r="H253" s="902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426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893" t="s">
        <v>55</v>
      </c>
      <c r="B54" s="328" t="s">
        <v>56</v>
      </c>
      <c r="C54" s="986" t="s">
        <v>521</v>
      </c>
      <c r="D54" s="608"/>
      <c r="E54" s="607"/>
      <c r="F54" s="51">
        <v>1499.2</v>
      </c>
      <c r="G54" s="87">
        <v>44361</v>
      </c>
      <c r="H54" s="991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84" t="s">
        <v>224</v>
      </c>
      <c r="P54" s="985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894"/>
      <c r="B55" s="328" t="s">
        <v>441</v>
      </c>
      <c r="C55" s="987"/>
      <c r="D55" s="608"/>
      <c r="E55" s="607"/>
      <c r="F55" s="51">
        <v>90</v>
      </c>
      <c r="G55" s="87">
        <v>44361</v>
      </c>
      <c r="H55" s="992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84"/>
      <c r="P55" s="985"/>
      <c r="Q55" s="508"/>
      <c r="R55" s="40"/>
      <c r="S55" s="67"/>
      <c r="T55" s="67"/>
      <c r="U55" s="43"/>
      <c r="V55" s="326"/>
    </row>
    <row r="56" spans="1:24" ht="23.25" customHeight="1" x14ac:dyDescent="0.3">
      <c r="A56" s="988" t="s">
        <v>55</v>
      </c>
      <c r="B56" s="328" t="s">
        <v>56</v>
      </c>
      <c r="C56" s="990" t="s">
        <v>524</v>
      </c>
      <c r="D56" s="608"/>
      <c r="E56" s="607"/>
      <c r="F56" s="51">
        <v>1318</v>
      </c>
      <c r="G56" s="87">
        <v>44368</v>
      </c>
      <c r="H56" s="935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10" t="s">
        <v>224</v>
      </c>
      <c r="P56" s="993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89"/>
      <c r="B57" s="328" t="s">
        <v>441</v>
      </c>
      <c r="C57" s="990"/>
      <c r="D57" s="608"/>
      <c r="E57" s="607"/>
      <c r="F57" s="51">
        <v>112.8</v>
      </c>
      <c r="G57" s="87">
        <v>44368</v>
      </c>
      <c r="H57" s="936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11"/>
      <c r="P57" s="994"/>
      <c r="Q57" s="508"/>
      <c r="R57" s="40"/>
      <c r="S57" s="67"/>
      <c r="T57" s="67"/>
      <c r="U57" s="43"/>
      <c r="V57" s="44"/>
    </row>
    <row r="58" spans="1:24" ht="26.25" customHeight="1" x14ac:dyDescent="0.3">
      <c r="A58" s="917" t="s">
        <v>55</v>
      </c>
      <c r="B58" s="328" t="s">
        <v>56</v>
      </c>
      <c r="C58" s="914" t="s">
        <v>525</v>
      </c>
      <c r="D58" s="608"/>
      <c r="E58" s="607"/>
      <c r="F58" s="51">
        <v>1272.8</v>
      </c>
      <c r="G58" s="995">
        <v>44375</v>
      </c>
      <c r="H58" s="980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10" t="s">
        <v>224</v>
      </c>
      <c r="P58" s="993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18"/>
      <c r="B59" s="292" t="s">
        <v>441</v>
      </c>
      <c r="C59" s="915"/>
      <c r="D59" s="610"/>
      <c r="E59" s="609"/>
      <c r="F59" s="51">
        <v>91.4</v>
      </c>
      <c r="G59" s="996"/>
      <c r="H59" s="981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11"/>
      <c r="P59" s="994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78" t="s">
        <v>451</v>
      </c>
      <c r="B72" s="659" t="s">
        <v>452</v>
      </c>
      <c r="C72" s="976" t="s">
        <v>453</v>
      </c>
      <c r="D72" s="660"/>
      <c r="E72" s="613"/>
      <c r="F72" s="51">
        <v>202.02</v>
      </c>
      <c r="G72" s="87">
        <v>44361</v>
      </c>
      <c r="H72" s="980" t="s">
        <v>455</v>
      </c>
      <c r="I72" s="48">
        <v>202.02</v>
      </c>
      <c r="J72" s="35">
        <f t="shared" si="0"/>
        <v>0</v>
      </c>
      <c r="K72" s="56">
        <v>55</v>
      </c>
      <c r="L72" s="982" t="s">
        <v>460</v>
      </c>
      <c r="M72" s="983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79"/>
      <c r="B73" s="659" t="s">
        <v>454</v>
      </c>
      <c r="C73" s="977"/>
      <c r="D73" s="660"/>
      <c r="E73" s="613"/>
      <c r="F73" s="51">
        <v>72.849999999999994</v>
      </c>
      <c r="G73" s="87">
        <v>44361</v>
      </c>
      <c r="H73" s="981"/>
      <c r="I73" s="48">
        <v>72.849999999999994</v>
      </c>
      <c r="J73" s="35">
        <f t="shared" si="0"/>
        <v>0</v>
      </c>
      <c r="K73" s="56">
        <v>100</v>
      </c>
      <c r="L73" s="982"/>
      <c r="M73" s="983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01" t="s">
        <v>19</v>
      </c>
      <c r="G243" s="901"/>
      <c r="H243" s="902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502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05" t="s">
        <v>440</v>
      </c>
      <c r="B53" s="328" t="s">
        <v>56</v>
      </c>
      <c r="C53" s="923" t="s">
        <v>558</v>
      </c>
      <c r="D53" s="716"/>
      <c r="E53" s="607"/>
      <c r="F53" s="320">
        <v>1888.8</v>
      </c>
      <c r="G53" s="321">
        <v>44382</v>
      </c>
      <c r="H53" s="927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943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06"/>
      <c r="B54" s="328" t="s">
        <v>441</v>
      </c>
      <c r="C54" s="924"/>
      <c r="D54" s="717"/>
      <c r="E54" s="607"/>
      <c r="F54" s="51">
        <v>101.8</v>
      </c>
      <c r="G54" s="87">
        <v>44382</v>
      </c>
      <c r="H54" s="928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944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939" t="s">
        <v>551</v>
      </c>
      <c r="B60" s="736" t="s">
        <v>552</v>
      </c>
      <c r="C60" s="999" t="s">
        <v>553</v>
      </c>
      <c r="D60" s="707"/>
      <c r="E60" s="609"/>
      <c r="F60" s="51">
        <v>9342.59</v>
      </c>
      <c r="G60" s="1001">
        <v>44391</v>
      </c>
      <c r="H60" s="906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895" t="s">
        <v>224</v>
      </c>
      <c r="P60" s="1003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940"/>
      <c r="B61" s="599" t="s">
        <v>53</v>
      </c>
      <c r="C61" s="1000"/>
      <c r="D61" s="707"/>
      <c r="E61" s="609"/>
      <c r="F61" s="51">
        <v>1320</v>
      </c>
      <c r="G61" s="1002"/>
      <c r="H61" s="916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96"/>
      <c r="P61" s="1004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97"/>
      <c r="M73" s="998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97"/>
      <c r="M74" s="998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01" t="s">
        <v>19</v>
      </c>
      <c r="G244" s="901"/>
      <c r="H244" s="902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598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11" t="s">
        <v>55</v>
      </c>
      <c r="B54" s="292" t="s">
        <v>56</v>
      </c>
      <c r="C54" s="1013" t="s">
        <v>621</v>
      </c>
      <c r="D54" s="716"/>
      <c r="E54" s="607"/>
      <c r="F54" s="327">
        <v>1300.4050999999999</v>
      </c>
      <c r="G54" s="321">
        <v>44410</v>
      </c>
      <c r="H54" s="991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943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12"/>
      <c r="B55" s="292" t="s">
        <v>397</v>
      </c>
      <c r="C55" s="1014"/>
      <c r="D55" s="717"/>
      <c r="E55" s="607"/>
      <c r="F55" s="51">
        <v>99.4</v>
      </c>
      <c r="G55" s="87">
        <v>44410</v>
      </c>
      <c r="H55" s="992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944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15" t="s">
        <v>55</v>
      </c>
      <c r="B59" s="328" t="s">
        <v>56</v>
      </c>
      <c r="C59" s="870" t="s">
        <v>675</v>
      </c>
      <c r="D59" s="608"/>
      <c r="E59" s="607"/>
      <c r="F59" s="51">
        <v>185</v>
      </c>
      <c r="G59" s="49">
        <v>44425</v>
      </c>
      <c r="H59" s="1007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10" t="s">
        <v>35</v>
      </c>
      <c r="P59" s="1009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16"/>
      <c r="B60" s="328" t="s">
        <v>397</v>
      </c>
      <c r="C60" s="871"/>
      <c r="D60" s="608"/>
      <c r="E60" s="607"/>
      <c r="F60" s="51">
        <v>112.5</v>
      </c>
      <c r="G60" s="49">
        <v>44425</v>
      </c>
      <c r="H60" s="1008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11"/>
      <c r="P60" s="1010"/>
      <c r="Q60" s="508"/>
      <c r="R60" s="40"/>
      <c r="S60" s="67"/>
      <c r="T60" s="67"/>
      <c r="U60" s="43"/>
      <c r="V60" s="44"/>
    </row>
    <row r="61" spans="1:24" ht="17.25" x14ac:dyDescent="0.3">
      <c r="A61" s="1015" t="s">
        <v>55</v>
      </c>
      <c r="B61" s="292" t="s">
        <v>56</v>
      </c>
      <c r="C61" s="870" t="s">
        <v>676</v>
      </c>
      <c r="D61" s="608"/>
      <c r="E61" s="607"/>
      <c r="F61" s="51">
        <v>190.4</v>
      </c>
      <c r="G61" s="49">
        <v>44427</v>
      </c>
      <c r="H61" s="1007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10" t="s">
        <v>35</v>
      </c>
      <c r="P61" s="1009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17"/>
      <c r="B62" s="292" t="s">
        <v>397</v>
      </c>
      <c r="C62" s="871"/>
      <c r="D62" s="608"/>
      <c r="E62" s="607"/>
      <c r="F62" s="51">
        <f>103.9+104.4</f>
        <v>208.3</v>
      </c>
      <c r="G62" s="49">
        <v>44427</v>
      </c>
      <c r="H62" s="1008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11"/>
      <c r="P62" s="1010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978" t="s">
        <v>55</v>
      </c>
      <c r="B64" s="292" t="s">
        <v>56</v>
      </c>
      <c r="C64" s="976" t="s">
        <v>704</v>
      </c>
      <c r="D64" s="717"/>
      <c r="E64" s="607"/>
      <c r="F64" s="51">
        <v>1160.2</v>
      </c>
      <c r="G64" s="87">
        <v>44431</v>
      </c>
      <c r="H64" s="980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19" t="s">
        <v>35</v>
      </c>
      <c r="P64" s="1021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18"/>
      <c r="B65" s="292" t="s">
        <v>397</v>
      </c>
      <c r="C65" s="977"/>
      <c r="D65" s="717"/>
      <c r="E65" s="607"/>
      <c r="F65" s="51">
        <v>117.2</v>
      </c>
      <c r="G65" s="87">
        <v>44431</v>
      </c>
      <c r="H65" s="981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20"/>
      <c r="P65" s="1022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978" t="s">
        <v>55</v>
      </c>
      <c r="B67" s="292" t="s">
        <v>56</v>
      </c>
      <c r="C67" s="870" t="s">
        <v>713</v>
      </c>
      <c r="D67" s="608"/>
      <c r="E67" s="607"/>
      <c r="F67" s="51">
        <v>162</v>
      </c>
      <c r="G67" s="49">
        <v>44434</v>
      </c>
      <c r="H67" s="1007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10" t="s">
        <v>35</v>
      </c>
      <c r="P67" s="1009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18"/>
      <c r="B68" s="292" t="s">
        <v>397</v>
      </c>
      <c r="C68" s="871"/>
      <c r="D68" s="608"/>
      <c r="E68" s="607"/>
      <c r="F68" s="51">
        <f>85.3+107.2</f>
        <v>192.5</v>
      </c>
      <c r="G68" s="49">
        <v>44434</v>
      </c>
      <c r="H68" s="1008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11"/>
      <c r="P68" s="1010"/>
      <c r="Q68" s="508"/>
      <c r="R68" s="40"/>
      <c r="S68" s="67"/>
      <c r="T68" s="67"/>
      <c r="U68" s="43"/>
      <c r="V68" s="44"/>
    </row>
    <row r="69" spans="1:22" ht="17.25" x14ac:dyDescent="0.3">
      <c r="A69" s="978" t="s">
        <v>55</v>
      </c>
      <c r="B69" s="292" t="s">
        <v>56</v>
      </c>
      <c r="C69" s="870" t="s">
        <v>714</v>
      </c>
      <c r="D69" s="608"/>
      <c r="E69" s="607"/>
      <c r="F69" s="51">
        <f>164.4+166</f>
        <v>330.4</v>
      </c>
      <c r="G69" s="49">
        <v>44435</v>
      </c>
      <c r="H69" s="1007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10" t="s">
        <v>35</v>
      </c>
      <c r="P69" s="1009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979"/>
      <c r="B70" s="292" t="s">
        <v>397</v>
      </c>
      <c r="C70" s="871"/>
      <c r="D70" s="608"/>
      <c r="E70" s="607"/>
      <c r="F70" s="51">
        <v>140.5</v>
      </c>
      <c r="G70" s="49">
        <v>44435</v>
      </c>
      <c r="H70" s="1008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11"/>
      <c r="P70" s="1010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997"/>
      <c r="M89" s="998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997"/>
      <c r="M90" s="998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01" t="s">
        <v>19</v>
      </c>
      <c r="G260" s="901"/>
      <c r="H260" s="902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24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657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42"/>
      <c r="V3" s="843"/>
      <c r="W3" s="841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4" t="s">
        <v>835</v>
      </c>
      <c r="V19" s="845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4" t="s">
        <v>835</v>
      </c>
      <c r="V20" s="845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4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4" t="s">
        <v>836</v>
      </c>
      <c r="V21" s="845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4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4" t="s">
        <v>837</v>
      </c>
      <c r="V22" s="845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4" t="s">
        <v>837</v>
      </c>
      <c r="V23" s="845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4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4" t="s">
        <v>838</v>
      </c>
      <c r="V24" s="845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4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4" t="s">
        <v>839</v>
      </c>
      <c r="V25" s="845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4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4" t="s">
        <v>840</v>
      </c>
      <c r="V26" s="845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4" t="s">
        <v>206</v>
      </c>
      <c r="P27" s="732">
        <v>44480</v>
      </c>
      <c r="Q27" s="825">
        <v>25140</v>
      </c>
      <c r="R27" s="649">
        <v>44473</v>
      </c>
      <c r="S27" s="485"/>
      <c r="T27" s="67"/>
      <c r="U27" s="844" t="s">
        <v>841</v>
      </c>
      <c r="V27" s="845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4" t="s">
        <v>206</v>
      </c>
      <c r="P28" s="732">
        <v>44480</v>
      </c>
      <c r="Q28" s="825">
        <v>0</v>
      </c>
      <c r="R28" s="649">
        <v>44470</v>
      </c>
      <c r="S28" s="485"/>
      <c r="T28" s="67"/>
      <c r="U28" s="844" t="s">
        <v>839</v>
      </c>
      <c r="V28" s="845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4" t="s">
        <v>206</v>
      </c>
      <c r="P29" s="732">
        <v>44481</v>
      </c>
      <c r="Q29" s="825">
        <v>20140</v>
      </c>
      <c r="R29" s="649">
        <v>44470</v>
      </c>
      <c r="S29" s="485"/>
      <c r="T29" s="67"/>
      <c r="U29" s="844" t="s">
        <v>840</v>
      </c>
      <c r="V29" s="845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4" t="s">
        <v>35</v>
      </c>
      <c r="P30" s="732">
        <v>44483</v>
      </c>
      <c r="Q30" s="825">
        <v>25040</v>
      </c>
      <c r="R30" s="649">
        <v>44470</v>
      </c>
      <c r="S30" s="485"/>
      <c r="T30" s="67"/>
      <c r="U30" s="844" t="s">
        <v>842</v>
      </c>
      <c r="V30" s="845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6" t="s">
        <v>35</v>
      </c>
      <c r="P31" s="732">
        <v>44483</v>
      </c>
      <c r="Q31" s="492"/>
      <c r="R31" s="493"/>
      <c r="S31" s="485"/>
      <c r="T31" s="67"/>
      <c r="U31" s="844" t="s">
        <v>843</v>
      </c>
      <c r="V31" s="845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6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6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6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6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6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6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6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6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6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6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6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6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6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6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6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6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6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6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6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6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7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6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6"/>
      <c r="V54" s="326"/>
      <c r="W54"/>
      <c r="X54"/>
    </row>
    <row r="55" spans="1:24" ht="30.75" customHeight="1" x14ac:dyDescent="0.3">
      <c r="A55" s="1023" t="s">
        <v>55</v>
      </c>
      <c r="B55" s="292" t="s">
        <v>56</v>
      </c>
      <c r="C55" s="1013" t="s">
        <v>726</v>
      </c>
      <c r="D55" s="717"/>
      <c r="E55" s="607"/>
      <c r="F55" s="51">
        <v>1598</v>
      </c>
      <c r="G55" s="87">
        <v>44445</v>
      </c>
      <c r="H55" s="991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026" t="s">
        <v>35</v>
      </c>
      <c r="P55" s="1028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24"/>
      <c r="B56" s="292" t="s">
        <v>441</v>
      </c>
      <c r="C56" s="1025"/>
      <c r="D56" s="717"/>
      <c r="E56" s="607"/>
      <c r="F56" s="51">
        <v>91.6</v>
      </c>
      <c r="G56" s="87">
        <v>44445</v>
      </c>
      <c r="H56" s="992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027"/>
      <c r="P56" s="1029"/>
      <c r="Q56" s="712"/>
      <c r="R56" s="40"/>
      <c r="S56" s="67"/>
      <c r="T56" s="67"/>
      <c r="U56" s="43"/>
      <c r="V56" s="44"/>
    </row>
    <row r="57" spans="1:24" ht="18.75" customHeight="1" x14ac:dyDescent="0.3">
      <c r="A57" s="816" t="s">
        <v>55</v>
      </c>
      <c r="B57" s="292" t="s">
        <v>56</v>
      </c>
      <c r="C57" s="821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9" t="s">
        <v>35</v>
      </c>
      <c r="P57" s="820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6" t="s">
        <v>55</v>
      </c>
      <c r="B58" s="292" t="s">
        <v>56</v>
      </c>
      <c r="C58" s="821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9" t="s">
        <v>35</v>
      </c>
      <c r="P58" s="820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6" t="s">
        <v>55</v>
      </c>
      <c r="B59" s="292" t="s">
        <v>56</v>
      </c>
      <c r="C59" s="821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9" t="s">
        <v>35</v>
      </c>
      <c r="P59" s="820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6" t="s">
        <v>55</v>
      </c>
      <c r="B60" s="292" t="s">
        <v>56</v>
      </c>
      <c r="C60" s="817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9" t="s">
        <v>35</v>
      </c>
      <c r="P60" s="820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6" t="s">
        <v>55</v>
      </c>
      <c r="B61" s="292" t="s">
        <v>56</v>
      </c>
      <c r="C61" s="821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9" t="s">
        <v>35</v>
      </c>
      <c r="P61" s="820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3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4">
        <f t="shared" si="6"/>
        <v>73470</v>
      </c>
      <c r="O63" s="774" t="s">
        <v>35</v>
      </c>
      <c r="P63" s="815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2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8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40" t="s">
        <v>55</v>
      </c>
      <c r="B66" s="759" t="s">
        <v>56</v>
      </c>
      <c r="C66" s="831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40" t="s">
        <v>55</v>
      </c>
      <c r="B67" s="759" t="s">
        <v>56</v>
      </c>
      <c r="C67" s="832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8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7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7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/>
      <c r="B83" s="286"/>
      <c r="C83" s="629"/>
      <c r="D83" s="628"/>
      <c r="E83" s="613"/>
      <c r="F83" s="320"/>
      <c r="G83" s="276"/>
      <c r="H83" s="630"/>
      <c r="I83" s="320"/>
      <c r="J83" s="35">
        <f t="shared" si="0"/>
        <v>0</v>
      </c>
      <c r="K83" s="581"/>
      <c r="L83" s="323"/>
      <c r="M83" s="323"/>
      <c r="N83" s="38">
        <f t="shared" si="1"/>
        <v>0</v>
      </c>
      <c r="O83" s="508"/>
      <c r="P83" s="702"/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997"/>
      <c r="M87" s="998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997"/>
      <c r="M88" s="998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01" t="s">
        <v>19</v>
      </c>
      <c r="G258" s="901"/>
      <c r="H258" s="902"/>
      <c r="I258" s="216">
        <f>SUM(I4:I257)</f>
        <v>500560.03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17790026.965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18188706.965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2021-11-11T21:52:25Z</dcterms:modified>
</cp:coreProperties>
</file>