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1" i="12" l="1"/>
  <c r="N34" i="12" l="1"/>
  <c r="N33" i="12"/>
  <c r="I33" i="12"/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J34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<sst xmlns="http://schemas.openxmlformats.org/spreadsheetml/2006/main" count="3590" uniqueCount="1155">
  <si>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</si>
  <si>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</si>
  <si>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</si>
  <si>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</si>
  <si>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</si>
  <si>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</si>
  <si>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</si>
  <si>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</si>
  <si>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</si>
  <si>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</si>
  <si>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</si>
  <si>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</si>
  <si>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</si>
  <si>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</si>
  <si>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</si>
  <si>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</si>
  <si>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</si>
  <si>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</si>
  <si>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</si>
  <si>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</si>
  <si>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</si>
  <si>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</si>
  <si>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</si>
  <si>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</si>
  <si>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</si>
  <si>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</si>
  <si>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</si>
  <si>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</si>
  <si>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</si>
  <si>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</si>
  <si>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</si>
  <si>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</si>
  <si>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</si>
  <si>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</si>
  <si>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</si>
  <si>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</si>
  <si>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</si>
  <si>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</si>
  <si>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</si>
  <si>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</si>
  <si>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</si>
  <si>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</si>
  <si>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</si>
  <si>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</si>
  <si>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</si>
  <si>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</si>
  <si>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</si>
  <si>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</si>
  <si>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</si>
  <si>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</si>
  <si>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</si>
  <si>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</si>
  <si>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</si>
  <si>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</si>
  <si>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</si>
  <si>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</si>
  <si>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</si>
  <si>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</si>
  <si>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</si>
  <si>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</si>
  <si>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</si>
  <si>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</si>
  <si>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</si>
  <si>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</si>
  <si>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</si>
  <si>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</si>
  <si>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</si>
  <si>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</si>
  <si>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</si>
  <si>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</si>
  <si>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</si>
  <si>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</si>
  <si>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</si>
  <si>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</si>
  <si>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</si>
  <si>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</si>
  <si>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</si>
  <si>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</si>
  <si>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</si>
  <si>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</si>
  <si>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</si>
  <si>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</si>
  <si>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</si>
  <si>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</si>
  <si>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</si>
  <si>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</si>
  <si>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</si>
  <si>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</si>
  <si>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</si>
  <si>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</si>
  <si>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</si>
  <si>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</si>
  <si>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</si>
  <si>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</si>
  <si>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</si>
  <si>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</si>
  <si>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</si>
  <si>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</si>
  <si>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</si>
  <si>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</si>
  <si>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</si>
  <si>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</si>
  <si>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</si>
  <si>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</si>
  <si>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</si>
  <si>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</si>
  <si>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</si>
  <si>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</si>
  <si>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</si>
  <si>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</si>
  <si>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</si>
  <si>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</si>
  <si>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</si>
  <si>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</si>
  <si>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</si>
  <si>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</si>
  <si>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</si>
  <si>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</si>
  <si>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</si>
  <si>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</si>
  <si>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</si>
  <si>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</si>
  <si>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</si>
  <si>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</si>
  <si>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</si>
  <si>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</si>
  <si>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</si>
  <si>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</si>
  <si>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</si>
  <si>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</si>
  <si>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</si>
  <si>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</si>
  <si>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</si>
  <si>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</si>
  <si>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</si>
  <si>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</si>
  <si>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</si>
  <si>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</si>
  <si>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</si>
  <si>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</si>
  <si>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</si>
  <si>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</si>
  <si>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</si>
  <si>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</si>
  <si>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</si>
  <si>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</si>
  <si>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</si>
  <si>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</si>
  <si>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</si>
  <si>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</si>
  <si>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</si>
  <si>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</si>
  <si>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</si>
  <si>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</si>
  <si>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</si>
  <si>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</si>
  <si>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</si>
  <si>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</si>
  <si>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</si>
  <si>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</si>
  <si>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</si>
  <si>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</si>
  <si>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</si>
  <si>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</si>
  <si>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</si>
  <si>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</si>
  <si>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</si>
  <si>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</si>
  <si>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</si>
  <si>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</si>
  <si>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</si>
  <si>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</si>
  <si>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</si>
  <si>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</si>
  <si>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</si>
  <si>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</si>
  <si>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</si>
  <si>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</si>
  <si>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</si>
  <si>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</si>
  <si>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</si>
  <si>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</si>
  <si>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</si>
  <si>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</si>
  <si>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</si>
  <si>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</si>
  <si>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</si>
  <si>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</si>
  <si>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</si>
  <si>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</si>
  <si>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</si>
  <si>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</si>
  <si>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</si>
  <si>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</si>
  <si>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</si>
  <si>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</si>
  <si>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</si>
  <si>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</si>
  <si>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</si>
  <si>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</si>
  <si>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</si>
  <si>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</si>
  <si>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</si>
  <si>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</si>
  <si>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</si>
  <si>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</si>
  <si>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</si>
  <si>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</si>
  <si>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</si>
  <si>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</si>
  <si>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</si>
  <si>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</si>
  <si>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</si>
  <si>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</si>
  <si>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</si>
  <si>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</si>
  <si>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</si>
  <si>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</si>
  <si>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</si>
  <si>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</si>
  <si>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</si>
  <si>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</si>
  <si>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</si>
  <si>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</si>
  <si>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</si>
  <si>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</si>
  <si>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</si>
  <si>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</si>
  <si>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</si>
  <si>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</si>
  <si>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</si>
  <si>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</si>
  <si>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</si>
  <si>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</si>
  <si>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</si>
  <si>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</si>
  <si>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</si>
  <si>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</si>
  <si>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</si>
  <si>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</si>
  <si>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</si>
  <si>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</si>
  <si>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</si>
  <si>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</si>
  <si>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</si>
  <si>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</si>
  <si>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</si>
  <si>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</si>
  <si>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</si>
  <si>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</si>
  <si>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</si>
  <si>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</si>
  <si>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</si>
  <si>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</si>
  <si>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</si>
  <si>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</si>
  <si>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</si>
  <si>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</si>
  <si>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</si>
  <si>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</si>
  <si>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</si>
  <si>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</si>
  <si>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</si>
  <si>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</si>
  <si>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</si>
  <si>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</si>
  <si>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</si>
  <si>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</si>
  <si>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</si>
  <si>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</si>
  <si>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</si>
  <si>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</si>
  <si>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</si>
  <si>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</si>
  <si>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</si>
  <si>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</si>
  <si>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</si>
  <si>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</si>
  <si>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</si>
  <si>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</si>
  <si>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</si>
  <si>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</si>
  <si>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</si>
  <si>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</si>
  <si>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</si>
  <si>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</si>
  <si>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</si>
  <si>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</si>
  <si>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</si>
  <si>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</si>
  <si>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</si>
  <si>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</si>
  <si>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</si>
  <si>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</si>
  <si>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</si>
  <si>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</si>
  <si>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</si>
  <si>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</si>
  <si>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</si>
  <si>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</si>
  <si>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</si>
  <si>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</si>
  <si>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</si>
  <si>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</si>
  <si>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</si>
  <si>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</si>
  <si>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</si>
  <si>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</si>
  <si>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</si>
  <si>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</si>
  <si>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</si>
  <si>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</si>
  <si>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</si>
  <si>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</si>
  <si>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</si>
  <si>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</si>
  <si>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</si>
  <si>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</si>
  <si>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</si>
  <si>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</si>
  <si>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</si>
  <si>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</si>
  <si>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</si>
  <si>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</si>
  <si>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</si>
  <si>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</si>
  <si>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</si>
  <si>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</si>
  <si>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</si>
  <si>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</si>
  <si>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</si>
  <si>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</si>
  <si>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</si>
  <si>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</si>
  <si>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</si>
  <si>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</si>
  <si>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</si>
  <si>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</si>
  <si>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</si>
  <si>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</si>
  <si>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</si>
  <si>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</si>
  <si>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</si>
  <si>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</si>
  <si>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</si>
  <si>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</si>
  <si>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</si>
  <si>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</si>
  <si>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</si>
  <si>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</si>
  <si>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</si>
  <si>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</si>
  <si>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</si>
  <si>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</si>
  <si>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</si>
  <si>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</si>
  <si>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</si>
  <si>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</si>
  <si>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</si>
  <si>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</si>
  <si>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</si>
  <si>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</si>
  <si>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</si>
  <si>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</si>
  <si>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</si>
  <si>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</si>
  <si>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</si>
  <si>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</si>
  <si>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</si>
  <si>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</si>
  <si>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</si>
  <si>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</si>
  <si>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</si>
  <si>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</si>
  <si>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</si>
  <si>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</si>
  <si>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</si>
  <si>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</si>
  <si>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</si>
  <si>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</si>
  <si>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</si>
  <si>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</si>
  <si>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</si>
  <si>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</si>
  <si>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</si>
  <si>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</si>
  <si>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</si>
  <si>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</si>
  <si>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</si>
  <si>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</si>
  <si>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</si>
  <si>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</si>
  <si>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</si>
  <si>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</si>
  <si>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</si>
  <si>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</si>
  <si>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</si>
  <si>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</si>
  <si>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</si>
  <si>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</si>
  <si>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</si>
  <si>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</si>
  <si>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</si>
  <si>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</si>
  <si>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</si>
  <si>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</si>
  <si>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</si>
  <si>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</si>
  <si>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</si>
  <si>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</si>
  <si>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</si>
  <si>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</si>
  <si>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</si>
  <si>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</si>
  <si>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</si>
  <si>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</si>
  <si>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</si>
  <si>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</si>
  <si>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</si>
  <si>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</si>
  <si>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</si>
  <si>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</si>
  <si>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</si>
  <si>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</si>
  <si>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</si>
  <si>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</si>
  <si>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</si>
  <si>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</si>
  <si>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</si>
  <si>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</si>
  <si>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</si>
  <si>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</si>
  <si>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</si>
  <si>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</si>
  <si>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</si>
  <si>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</si>
  <si>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</si>
  <si>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</si>
  <si>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</si>
  <si>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</si>
  <si>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</si>
  <si>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</si>
  <si>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</si>
  <si>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</si>
  <si>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</si>
  <si>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</si>
  <si>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</si>
  <si>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</si>
  <si>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</si>
  <si>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</si>
  <si>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</si>
  <si>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</si>
  <si>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</si>
  <si>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</si>
  <si>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</si>
  <si>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</si>
  <si>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</si>
  <si>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</si>
  <si>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</si>
  <si>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</si>
  <si>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</si>
  <si>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</si>
  <si>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</si>
  <si>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</si>
  <si>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</si>
  <si>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</si>
  <si>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</si>
  <si>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</si>
  <si>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</si>
  <si>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</si>
  <si>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</si>
  <si>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</si>
  <si>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</si>
  <si>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</si>
  <si>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</si>
  <si>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</si>
  <si>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</si>
  <si>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</si>
  <si>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</si>
  <si>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</si>
  <si>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</si>
  <si>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</si>
  <si>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</si>
  <si>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</si>
  <si>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</si>
  <si>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</si>
  <si>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</si>
  <si>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</si>
  <si>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</si>
  <si>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</si>
  <si>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</si>
  <si>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</si>
  <si>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</si>
  <si>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</si>
  <si>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</si>
  <si>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</si>
  <si>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</si>
  <si>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</si>
  <si>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</si>
  <si>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</si>
  <si>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</si>
  <si>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</si>
  <si>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</si>
  <si>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</si>
  <si>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</si>
  <si>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</si>
  <si>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</si>
  <si>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</si>
  <si>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</si>
  <si>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</si>
  <si>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</si>
  <si>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</si>
  <si>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</si>
  <si>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</si>
  <si>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</si>
  <si>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</si>
  <si>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</si>
  <si>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</si>
  <si>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</si>
  <si>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</si>
  <si>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</si>
  <si>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</si>
  <si>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</si>
  <si>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</si>
  <si>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</si>
  <si>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</si>
  <si>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</si>
  <si>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</si>
  <si>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</si>
  <si>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</si>
  <si>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</si>
  <si>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</si>
  <si>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</si>
  <si>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</si>
  <si>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</si>
  <si>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</si>
  <si>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</si>
  <si>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</si>
  <si>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</si>
  <si>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</si>
  <si>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</si>
  <si>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</si>
  <si>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</si>
  <si>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</si>
  <si>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</si>
  <si>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</si>
  <si>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</si>
  <si>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</si>
  <si>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</si>
  <si>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</si>
  <si>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</si>
  <si>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</si>
  <si>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</si>
  <si>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</si>
  <si>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</si>
  <si>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</si>
  <si>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</si>
  <si>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</si>
  <si>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</si>
  <si>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</si>
  <si>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</si>
  <si>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</si>
  <si>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</si>
  <si>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</si>
  <si>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</si>
  <si>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</si>
  <si>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</si>
  <si>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</si>
  <si>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</si>
  <si>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</si>
  <si>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</si>
  <si>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</si>
  <si>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</si>
  <si>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</si>
  <si>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</si>
  <si>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</si>
  <si>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</si>
  <si>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</si>
  <si>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</si>
  <si>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</si>
  <si>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</si>
  <si>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</si>
  <si>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</si>
  <si>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</si>
  <si>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</si>
  <si>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</si>
  <si>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</si>
  <si>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</si>
  <si>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</si>
  <si>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</si>
  <si>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</si>
  <si>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</si>
  <si>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</si>
  <si>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</si>
  <si>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</si>
  <si>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</si>
  <si>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</si>
  <si>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</si>
  <si>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</si>
  <si>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</si>
  <si>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</si>
  <si>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</si>
  <si>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</si>
  <si>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</si>
  <si>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</si>
  <si>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</si>
  <si>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</si>
  <si>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</si>
  <si>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</si>
  <si>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</si>
  <si>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</si>
  <si>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</si>
  <si>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</si>
  <si>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</si>
  <si>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</si>
  <si>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</si>
  <si>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</si>
  <si>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</si>
  <si>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</si>
  <si>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</si>
  <si>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</si>
  <si>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</si>
  <si>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</si>
  <si>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</si>
  <si>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</si>
  <si>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</si>
  <si>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</si>
  <si>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</si>
  <si>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</si>
  <si>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</si>
  <si>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</si>
  <si>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</si>
  <si>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</si>
  <si>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</si>
  <si>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</si>
  <si>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</si>
  <si>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</si>
  <si>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</si>
  <si>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</si>
  <si>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</si>
  <si>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</si>
  <si>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</si>
  <si>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</si>
  <si>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</si>
  <si>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</si>
  <si>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</si>
  <si>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</si>
  <si>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</si>
  <si>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</si>
  <si>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</si>
  <si>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</si>
  <si>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</si>
  <si>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</si>
  <si>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</si>
  <si>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</si>
  <si>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</si>
  <si>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</si>
  <si>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</si>
  <si>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</si>
  <si>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</si>
  <si>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</si>
  <si>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</si>
  <si>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</si>
  <si>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</si>
  <si>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</si>
  <si>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</si>
  <si>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</si>
  <si>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</si>
  <si>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</si>
  <si>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</si>
  <si>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</si>
  <si>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</si>
  <si>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</si>
  <si>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</si>
  <si>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</si>
  <si>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</si>
  <si>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</si>
  <si>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</si>
  <si>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</si>
  <si>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</si>
  <si>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</si>
  <si>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</si>
  <si>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</si>
  <si>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</si>
  <si>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</si>
  <si>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</si>
  <si>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</si>
  <si>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</si>
  <si>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</si>
  <si>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</si>
  <si>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</si>
  <si>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</si>
  <si>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</si>
  <si>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</si>
  <si>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</si>
  <si>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</si>
  <si>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</si>
  <si>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</si>
  <si>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</si>
  <si>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</si>
  <si>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</si>
  <si>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</si>
  <si>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</si>
  <si>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</si>
  <si>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</si>
  <si>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</si>
  <si>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</si>
  <si>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</si>
  <si>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</si>
  <si>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</si>
  <si>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</si>
  <si>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</si>
  <si>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</si>
  <si>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</si>
  <si>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</si>
  <si>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</si>
  <si>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</si>
  <si>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</si>
  <si>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</si>
  <si>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</si>
  <si>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</si>
  <si>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</si>
  <si>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</si>
  <si>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</si>
  <si>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</si>
  <si>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</si>
  <si>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</si>
  <si>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</si>
  <si>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</si>
  <si>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</si>
  <si>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</si>
  <si>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</si>
  <si>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</si>
  <si>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</si>
  <si>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</si>
  <si>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</si>
  <si>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</si>
  <si>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</si>
  <si>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</si>
  <si>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</si>
  <si>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</si>
  <si>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</si>
  <si>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</si>
  <si>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</si>
  <si>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</si>
  <si>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</si>
  <si>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</si>
  <si>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</si>
  <si>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</si>
  <si>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</si>
  <si>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</si>
  <si>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</si>
  <si>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</si>
  <si>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</si>
  <si>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</si>
  <si>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</si>
  <si>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</si>
  <si>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</si>
  <si>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</si>
  <si>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</si>
  <si>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</si>
  <si>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</si>
  <si>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</si>
  <si>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</si>
  <si>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</si>
  <si>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</si>
  <si>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</si>
  <si>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</si>
  <si>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</si>
  <si>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</si>
  <si>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</si>
  <si>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</si>
  <si>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</si>
  <si>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</si>
  <si>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</si>
  <si>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</si>
  <si>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</si>
  <si>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</si>
  <si>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</si>
  <si>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</si>
  <si>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</si>
  <si>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</si>
  <si>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</si>
  <si>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</si>
  <si>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</si>
  <si>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</si>
  <si>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</si>
  <si>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</si>
  <si>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</si>
  <si>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</si>
  <si>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</si>
  <si>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</si>
  <si>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</si>
  <si>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</si>
  <si>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</si>
  <si>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</si>
  <si>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</si>
  <si>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</si>
  <si>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</si>
  <si>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</si>
  <si>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</si>
  <si>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</si>
  <si>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</si>
  <si>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</si>
  <si>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</si>
  <si>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</si>
  <si>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</si>
  <si>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</si>
  <si>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</si>
  <si>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</si>
  <si>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</si>
  <si>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</si>
  <si>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</si>
  <si>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</si>
  <si>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</si>
  <si>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</si>
  <si>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</si>
  <si>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</si>
  <si>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</si>
  <si>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</si>
  <si>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</si>
  <si>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</si>
  <si>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</si>
  <si>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</si>
  <si>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</si>
  <si>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</si>
  <si>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</si>
  <si>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</si>
  <si>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</si>
  <si>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</si>
  <si>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</si>
  <si>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</si>
  <si>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</si>
  <si>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</si>
  <si>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</si>
  <si>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</si>
  <si>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</si>
  <si>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</si>
  <si>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</si>
  <si>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</si>
  <si>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</si>
  <si>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</si>
  <si>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</si>
  <si>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</si>
  <si>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</si>
  <si>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</si>
  <si>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</si>
  <si>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</si>
  <si>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</si>
  <si>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</si>
  <si>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</si>
  <si>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</si>
  <si>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</si>
  <si>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</si>
  <si>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</si>
  <si>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</si>
  <si>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</si>
  <si>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</si>
  <si>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</si>
  <si>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</si>
  <si>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</si>
  <si>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</si>
  <si>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</si>
  <si>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</si>
  <si>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</si>
  <si>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</si>
  <si>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</si>
  <si>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</si>
  <si>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</si>
  <si>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</si>
  <si>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</si>
  <si>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</si>
  <si>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</si>
  <si>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</si>
  <si>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</si>
  <si>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</si>
  <si>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</si>
  <si>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</si>
  <si>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</si>
  <si>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</si>
  <si>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</si>
  <si>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</si>
  <si>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</si>
  <si>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</si>
  <si>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</si>
  <si>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</si>
  <si>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</si>
  <si>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</si>
  <si>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</si>
  <si>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</si>
  <si>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</si>
  <si>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</si>
  <si>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</si>
  <si>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</si>
  <si>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</si>
  <si>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</si>
  <si>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</si>
  <si>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</si>
  <si>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</si>
  <si>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</si>
  <si>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</si>
  <si>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</si>
  <si>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</si>
  <si>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</si>
  <si>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</si>
  <si>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</si>
  <si>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</si>
  <si>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</si>
  <si>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</si>
  <si>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</si>
  <si>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</si>
  <si>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</si>
  <si>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</si>
  <si>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</si>
  <si>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</si>
  <si>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</si>
  <si>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</si>
  <si>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</si>
  <si>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</si>
  <si>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</si>
  <si>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</si>
  <si>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</si>
  <si>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</si>
  <si>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</si>
  <si>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</si>
  <si>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</si>
  <si>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</si>
  <si>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</si>
  <si>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</si>
  <si>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</si>
  <si>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</si>
  <si>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</si>
  <si>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</si>
  <si>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</si>
  <si>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</si>
  <si>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</si>
  <si>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</si>
  <si>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</si>
  <si>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</si>
  <si>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</si>
  <si>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</si>
  <si>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</si>
  <si>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</si>
  <si>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</si>
  <si>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</si>
  <si>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</si>
  <si>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</si>
  <si>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</si>
  <si>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</si>
  <si>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</si>
  <si>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</si>
  <si>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</si>
  <si>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</si>
  <si>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</si>
  <si>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</si>
  <si>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</si>
  <si>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</si>
  <si>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</si>
  <si>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</si>
  <si>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</si>
  <si>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</si>
  <si>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</si>
  <si>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</si>
  <si>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</si>
  <si>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</si>
  <si>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</si>
  <si>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</si>
  <si>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</si>
  <si>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</si>
  <si>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</si>
  <si>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</si>
  <si>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</si>
  <si>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</si>
  <si>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</si>
  <si>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</si>
  <si>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</si>
  <si>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</si>
  <si>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</si>
  <si>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</si>
  <si>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</si>
  <si>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</si>
  <si>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</si>
  <si>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</si>
  <si>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</si>
  <si>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</si>
  <si>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</si>
  <si>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</si>
  <si>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</si>
  <si>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</si>
  <si>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</si>
  <si>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</si>
  <si>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</si>
  <si>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</si>
  <si>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</si>
  <si>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</si>
  <si>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</si>
  <si>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</si>
  <si>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</si>
  <si>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</si>
  <si>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</si>
  <si>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</si>
  <si>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</si>
  <si>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</si>
  <si>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</si>
  <si>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</si>
  <si>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</si>
  <si>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</si>
  <si>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</si>
  <si>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</si>
  <si>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</si>
  <si>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</si>
  <si>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</si>
  <si>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</si>
  <si>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</si>
  <si>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</si>
  <si>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</si>
  <si>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</si>
  <si>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</si>
  <si>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</si>
  <si>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</si>
  <si>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</si>
  <si>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</si>
  <si>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</si>
  <si>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</si>
  <si>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</si>
  <si>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</si>
  <si>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</si>
  <si>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</si>
  <si>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</si>
  <si>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</si>
  <si>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</si>
  <si>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</si>
  <si>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</si>
  <si>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</si>
  <si>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</si>
  <si>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</si>
  <si>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</si>
  <si>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</si>
  <si>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</si>
  <si>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</si>
  <si>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</si>
  <si>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</si>
  <si>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</si>
  <si>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</si>
  <si>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</si>
  <si>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</si>
  <si>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</si>
  <si>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</si>
  <si>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</si>
  <si>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</si>
  <si>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</si>
  <si>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</si>
  <si>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</si>
  <si>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</si>
  <si>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</si>
  <si>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</si>
  <si>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</si>
  <si>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</si>
  <si>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</si>
  <si>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</si>
  <si>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</si>
  <si>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</si>
  <si>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</si>
  <si>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</si>
  <si>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</si>
  <si>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</si>
  <si>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</si>
  <si>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</si>
  <si>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</si>
  <si>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</si>
  <si>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</si>
  <si>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</si>
  <si>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</si>
  <si>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</si>
  <si>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</si>
  <si>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</si>
  <si>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</si>
  <si>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</si>
  <si>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</si>
  <si>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</si>
  <si>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</si>
  <si>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</si>
  <si>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</si>
  <si>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</si>
  <si>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</si>
  <si>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</si>
  <si>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</si>
  <si>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</si>
  <si>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</si>
  <si>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</si>
  <si>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</si>
  <si>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</si>
  <si>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</si>
  <si>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</si>
  <si>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</si>
  <si>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</si>
  <si>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</si>
  <si>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</si>
  <si>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</si>
  <si>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</si>
  <si>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</si>
  <si>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</si>
  <si>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</si>
  <si>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</si>
  <si>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</si>
  <si>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</si>
  <si>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</si>
  <si>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</si>
  <si>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</si>
  <si>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</si>
  <si>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</si>
  <si>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</si>
  <si>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</si>
  <si>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</si>
  <si>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</si>
  <si>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</si>
  <si>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</si>
  <si>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</si>
  <si>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</si>
  <si>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</si>
  <si>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</si>
  <si>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</si>
  <si>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</si>
  <si>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</si>
  <si>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</si>
  <si>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</si>
  <si>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</si>
  <si>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</si>
  <si>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</si>
  <si>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</si>
  <si>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</si>
  <si>
    <t>0769 Y</t>
  </si>
  <si>
    <t>0783 Y</t>
  </si>
  <si>
    <t>0814 Y</t>
  </si>
  <si>
    <t>0839 Y</t>
  </si>
  <si>
    <t>0840 Y</t>
  </si>
  <si>
    <t>0851 Y</t>
  </si>
  <si>
    <t>19689--6630</t>
  </si>
  <si>
    <t>19707--3091</t>
  </si>
  <si>
    <t>19707--4596</t>
  </si>
  <si>
    <t>19720--10457</t>
  </si>
  <si>
    <t>19720--4599</t>
  </si>
  <si>
    <t>CABEZA DE CERDO</t>
  </si>
  <si>
    <t>FOLIO 10586</t>
  </si>
  <si>
    <t>PULPA</t>
  </si>
  <si>
    <t>19744--10473</t>
  </si>
  <si>
    <t>D-3506</t>
  </si>
  <si>
    <t>19727--NC-10460--nc-506</t>
  </si>
  <si>
    <t>19727---3103--NC-112</t>
  </si>
  <si>
    <t>19707--6634</t>
  </si>
  <si>
    <t>19689--4601</t>
  </si>
  <si>
    <t>19707--4597</t>
  </si>
  <si>
    <t>19749--3115</t>
  </si>
  <si>
    <t>19749--6642</t>
  </si>
  <si>
    <t>D-3548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</si>
</sst>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0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" fontId="14" fillId="12" borderId="18" xfId="0" applyNumberFormat="1" applyFont="1" applyFill="1" applyBorder="1" applyAlignment="1">
      <alignment horizontal="center" vertical="center" wrapText="1"/>
    </xf>
    <xf numFmtId="0" fontId="46" fillId="0" borderId="18" xfId="0" applyFont="1" applyFill="1" applyBorder="1" applyAlignment="1">
      <alignment horizontal="center" vertical="center"/>
    </xf>
    <xf numFmtId="0" fontId="60" fillId="12" borderId="18" xfId="0" applyFont="1" applyFill="1" applyBorder="1" applyAlignment="1">
      <alignment horizontal="center" vertical="center"/>
    </xf>
    <xf numFmtId="164" fontId="19" fillId="12" borderId="19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9" fillId="0" borderId="22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0" fontId="44" fillId="22" borderId="18" xfId="0" applyFont="1" applyFill="1" applyBorder="1" applyAlignment="1">
      <alignment horizontal="center"/>
    </xf>
    <xf numFmtId="165" fontId="44" fillId="22" borderId="18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FFFF"/>
      <color rgb="FF0000FF"/>
      <color rgb="FF00FFCC"/>
      <color rgb="FFFF00FF"/>
      <color rgb="FFFFCC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22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90" t="s">
        <v>55</v>
      </c>
      <c r="B55" s="328" t="s">
        <v>56</v>
      </c>
      <c r="C55" s="978" t="s">
        <v>62</v>
      </c>
      <c r="D55" s="329"/>
      <c r="E55" s="47"/>
      <c r="F55" s="320">
        <v>319.5</v>
      </c>
      <c r="G55" s="321">
        <v>44200</v>
      </c>
      <c r="H55" s="98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92" t="s">
        <v>35</v>
      </c>
      <c r="P55" s="99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91"/>
      <c r="B56" s="328" t="s">
        <v>58</v>
      </c>
      <c r="C56" s="979"/>
      <c r="D56" s="330"/>
      <c r="E56" s="47"/>
      <c r="F56" s="51">
        <v>184.1</v>
      </c>
      <c r="G56" s="87">
        <v>44200</v>
      </c>
      <c r="H56" s="98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3"/>
      <c r="P56" s="99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82" t="s">
        <v>55</v>
      </c>
      <c r="B60" s="292" t="s">
        <v>58</v>
      </c>
      <c r="C60" s="984" t="s">
        <v>57</v>
      </c>
      <c r="D60" s="293"/>
      <c r="E60" s="93"/>
      <c r="F60" s="51">
        <v>195.3</v>
      </c>
      <c r="G60" s="87">
        <v>44207</v>
      </c>
      <c r="H60" s="98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66" t="s">
        <v>35</v>
      </c>
      <c r="P60" s="98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3"/>
      <c r="B61" s="292" t="s">
        <v>56</v>
      </c>
      <c r="C61" s="985"/>
      <c r="D61" s="293"/>
      <c r="E61" s="93"/>
      <c r="F61" s="51">
        <v>344.7</v>
      </c>
      <c r="G61" s="87">
        <v>44207</v>
      </c>
      <c r="H61" s="98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67"/>
      <c r="P61" s="98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6" t="s">
        <v>55</v>
      </c>
      <c r="B63" s="86" t="s">
        <v>58</v>
      </c>
      <c r="C63" s="968" t="s">
        <v>115</v>
      </c>
      <c r="D63" s="91"/>
      <c r="E63" s="93"/>
      <c r="F63" s="51">
        <v>413.7</v>
      </c>
      <c r="G63" s="49">
        <v>44211</v>
      </c>
      <c r="H63" s="97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71" t="s">
        <v>35</v>
      </c>
      <c r="P63" s="97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7"/>
      <c r="B64" s="86" t="s">
        <v>56</v>
      </c>
      <c r="C64" s="969"/>
      <c r="D64" s="91"/>
      <c r="E64" s="93"/>
      <c r="F64" s="51">
        <v>542.70000000000005</v>
      </c>
      <c r="G64" s="419">
        <v>44211</v>
      </c>
      <c r="H64" s="95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72"/>
      <c r="P64" s="974"/>
      <c r="Q64" s="94"/>
      <c r="R64" s="40"/>
      <c r="S64" s="41"/>
      <c r="T64" s="42"/>
      <c r="U64" s="43"/>
      <c r="V64" s="44"/>
    </row>
    <row r="65" spans="1:22" ht="31.5" customHeight="1" x14ac:dyDescent="0.3">
      <c r="A65" s="954" t="s">
        <v>55</v>
      </c>
      <c r="B65" s="396" t="s">
        <v>56</v>
      </c>
      <c r="C65" s="956" t="s">
        <v>127</v>
      </c>
      <c r="D65" s="91"/>
      <c r="E65" s="93"/>
      <c r="F65" s="51">
        <v>874.2</v>
      </c>
      <c r="G65" s="420">
        <v>44214</v>
      </c>
      <c r="H65" s="95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60" t="s">
        <v>35</v>
      </c>
      <c r="P65" s="96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55"/>
      <c r="B66" s="396" t="s">
        <v>56</v>
      </c>
      <c r="C66" s="957"/>
      <c r="D66" s="96"/>
      <c r="E66" s="97"/>
      <c r="F66" s="51">
        <v>265.60000000000002</v>
      </c>
      <c r="G66" s="419">
        <v>44214</v>
      </c>
      <c r="H66" s="95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61"/>
      <c r="P66" s="963"/>
      <c r="Q66" s="94"/>
      <c r="R66" s="40"/>
      <c r="S66" s="41"/>
      <c r="T66" s="42"/>
      <c r="U66" s="43"/>
      <c r="V66" s="44"/>
    </row>
    <row r="67" spans="1:22" ht="17.25" customHeight="1" x14ac:dyDescent="0.3">
      <c r="A67" s="1010" t="s">
        <v>55</v>
      </c>
      <c r="B67" s="396" t="s">
        <v>56</v>
      </c>
      <c r="C67" s="968" t="s">
        <v>186</v>
      </c>
      <c r="D67" s="96"/>
      <c r="E67" s="97"/>
      <c r="F67" s="418">
        <v>327.7</v>
      </c>
      <c r="G67" s="1013">
        <v>44216</v>
      </c>
      <c r="H67" s="101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60" t="s">
        <v>35</v>
      </c>
      <c r="P67" s="96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1011"/>
      <c r="B68" s="396" t="s">
        <v>58</v>
      </c>
      <c r="C68" s="1012"/>
      <c r="D68" s="96"/>
      <c r="E68" s="97"/>
      <c r="F68" s="418">
        <v>308.2</v>
      </c>
      <c r="G68" s="1014"/>
      <c r="H68" s="101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61"/>
      <c r="P68" s="96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1008" t="s">
        <v>171</v>
      </c>
      <c r="B78" s="441" t="s">
        <v>172</v>
      </c>
      <c r="C78" s="1002" t="s">
        <v>180</v>
      </c>
      <c r="D78" s="438"/>
      <c r="E78" s="97"/>
      <c r="F78" s="51">
        <v>151.80000000000001</v>
      </c>
      <c r="G78" s="49">
        <v>44221</v>
      </c>
      <c r="H78" s="1004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60" t="s">
        <v>35</v>
      </c>
      <c r="P78" s="998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1009"/>
      <c r="B79" s="437" t="s">
        <v>181</v>
      </c>
      <c r="C79" s="1003"/>
      <c r="D79" s="438"/>
      <c r="E79" s="97"/>
      <c r="F79" s="51">
        <v>441</v>
      </c>
      <c r="G79" s="49">
        <v>44221</v>
      </c>
      <c r="H79" s="1005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61"/>
      <c r="P79" s="999"/>
      <c r="Q79" s="39"/>
      <c r="R79" s="40"/>
      <c r="S79" s="41"/>
      <c r="T79" s="41"/>
      <c r="U79" s="43"/>
      <c r="V79" s="44"/>
    </row>
    <row r="80" spans="1:22" ht="17.25" x14ac:dyDescent="0.3">
      <c r="A80" s="1000" t="s">
        <v>171</v>
      </c>
      <c r="B80" s="437" t="s">
        <v>181</v>
      </c>
      <c r="C80" s="1002" t="s">
        <v>182</v>
      </c>
      <c r="D80" s="438"/>
      <c r="E80" s="97"/>
      <c r="F80" s="51">
        <v>103</v>
      </c>
      <c r="G80" s="49">
        <v>44226</v>
      </c>
      <c r="H80" s="1004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1006" t="s">
        <v>35</v>
      </c>
      <c r="P80" s="96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1001"/>
      <c r="B81" s="442" t="s">
        <v>172</v>
      </c>
      <c r="C81" s="1003"/>
      <c r="D81" s="438"/>
      <c r="E81" s="97"/>
      <c r="F81" s="51">
        <f>23.2+20+94.2</f>
        <v>137.4</v>
      </c>
      <c r="G81" s="49">
        <v>44226</v>
      </c>
      <c r="H81" s="1005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1007"/>
      <c r="P81" s="96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64" t="s">
        <v>19</v>
      </c>
      <c r="G236" s="964"/>
      <c r="H236" s="96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775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16" t="s">
        <v>55</v>
      </c>
      <c r="B63" s="292" t="s">
        <v>56</v>
      </c>
      <c r="C63" s="1132" t="s">
        <v>1028</v>
      </c>
      <c r="D63" s="716"/>
      <c r="E63" s="607"/>
      <c r="F63" s="911">
        <v>80</v>
      </c>
      <c r="G63" s="1103">
        <v>44494</v>
      </c>
      <c r="H63" s="1095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9" t="s">
        <v>35</v>
      </c>
      <c r="P63" s="1130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17"/>
      <c r="B64" s="292" t="s">
        <v>56</v>
      </c>
      <c r="C64" s="1133"/>
      <c r="D64" s="716"/>
      <c r="E64" s="607"/>
      <c r="F64" s="911">
        <v>1163</v>
      </c>
      <c r="G64" s="1104"/>
      <c r="H64" s="1096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50"/>
      <c r="P64" s="1131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66" t="s">
        <v>827</v>
      </c>
      <c r="B78" s="599" t="s">
        <v>954</v>
      </c>
      <c r="C78" s="1099" t="s">
        <v>956</v>
      </c>
      <c r="D78" s="707"/>
      <c r="E78" s="609"/>
      <c r="F78" s="418">
        <v>563</v>
      </c>
      <c r="G78" s="1013">
        <v>44497</v>
      </c>
      <c r="H78" s="1136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69" t="s">
        <v>35</v>
      </c>
      <c r="P78" s="1164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67"/>
      <c r="B79" s="599" t="s">
        <v>955</v>
      </c>
      <c r="C79" s="1100"/>
      <c r="D79" s="707"/>
      <c r="E79" s="609"/>
      <c r="F79" s="418">
        <v>1109.2</v>
      </c>
      <c r="G79" s="1014"/>
      <c r="H79" s="1168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70"/>
      <c r="P79" s="1165"/>
      <c r="Q79" s="712"/>
      <c r="R79" s="40"/>
      <c r="S79" s="41"/>
      <c r="T79" s="42"/>
      <c r="U79" s="43"/>
      <c r="V79" s="44"/>
    </row>
    <row r="80" spans="1:22" ht="34.5" x14ac:dyDescent="0.3">
      <c r="A80" s="1134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6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42" t="s">
        <v>682</v>
      </c>
      <c r="P80" s="1145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4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7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3"/>
      <c r="P81" s="1146"/>
      <c r="Q81" s="712"/>
      <c r="R81" s="40"/>
      <c r="S81" s="41"/>
      <c r="T81" s="42"/>
      <c r="U81" s="43"/>
      <c r="V81" s="44"/>
    </row>
    <row r="82" spans="1:22" ht="18.75" customHeight="1" x14ac:dyDescent="0.3">
      <c r="A82" s="1134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7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3"/>
      <c r="P82" s="1146"/>
      <c r="Q82" s="712"/>
      <c r="R82" s="40"/>
      <c r="S82" s="41"/>
      <c r="T82" s="42"/>
      <c r="U82" s="43"/>
      <c r="V82" s="44"/>
    </row>
    <row r="83" spans="1:22" ht="34.5" x14ac:dyDescent="0.3">
      <c r="A83" s="1134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7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3"/>
      <c r="P83" s="1146"/>
      <c r="Q83" s="712"/>
      <c r="R83" s="40"/>
      <c r="S83" s="41"/>
      <c r="T83" s="42"/>
      <c r="U83" s="43"/>
      <c r="V83" s="44"/>
    </row>
    <row r="84" spans="1:22" ht="18.75" customHeight="1" x14ac:dyDescent="0.3">
      <c r="A84" s="1134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7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3"/>
      <c r="P84" s="1146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5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7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3"/>
      <c r="P85" s="1146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8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40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3"/>
      <c r="P86" s="1146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9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41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3"/>
      <c r="P87" s="1146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4"/>
      <c r="P88" s="1147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50" t="s">
        <v>827</v>
      </c>
      <c r="B89" s="599" t="s">
        <v>393</v>
      </c>
      <c r="C89" s="1158" t="s">
        <v>952</v>
      </c>
      <c r="D89" s="878"/>
      <c r="E89" s="613"/>
      <c r="F89" s="320">
        <v>224.8</v>
      </c>
      <c r="G89" s="1152">
        <v>44499</v>
      </c>
      <c r="H89" s="1155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64" t="s">
        <v>35</v>
      </c>
      <c r="P89" s="1162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50"/>
      <c r="B90" s="437" t="s">
        <v>953</v>
      </c>
      <c r="C90" s="1159"/>
      <c r="D90" s="660"/>
      <c r="E90" s="613"/>
      <c r="F90" s="51">
        <v>262.8</v>
      </c>
      <c r="G90" s="1153"/>
      <c r="H90" s="1156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61"/>
      <c r="P90" s="1163"/>
      <c r="Q90" s="508"/>
      <c r="R90" s="40"/>
      <c r="S90" s="41"/>
      <c r="T90" s="42"/>
      <c r="U90" s="43"/>
      <c r="V90" s="44"/>
    </row>
    <row r="91" spans="1:22" ht="17.25" x14ac:dyDescent="0.3">
      <c r="A91" s="1150"/>
      <c r="B91" s="437" t="s">
        <v>954</v>
      </c>
      <c r="C91" s="1159"/>
      <c r="D91" s="660"/>
      <c r="E91" s="613"/>
      <c r="F91" s="51">
        <v>113.8</v>
      </c>
      <c r="G91" s="1153"/>
      <c r="H91" s="1156"/>
      <c r="I91" s="48">
        <v>113.8</v>
      </c>
      <c r="J91" s="35">
        <f t="shared" si="0"/>
        <v>0</v>
      </c>
      <c r="K91" s="56">
        <v>55</v>
      </c>
      <c r="L91" s="1097"/>
      <c r="M91" s="1098"/>
      <c r="N91" s="57">
        <f t="shared" si="1"/>
        <v>6259</v>
      </c>
      <c r="O91" s="1161"/>
      <c r="P91" s="1163"/>
      <c r="Q91" s="508"/>
      <c r="R91" s="40"/>
      <c r="S91" s="41"/>
      <c r="T91" s="42"/>
      <c r="U91" s="43"/>
      <c r="V91" s="44"/>
    </row>
    <row r="92" spans="1:22" ht="18" thickBot="1" x14ac:dyDescent="0.35">
      <c r="A92" s="1151"/>
      <c r="B92" s="437" t="s">
        <v>955</v>
      </c>
      <c r="C92" s="1160"/>
      <c r="D92" s="660"/>
      <c r="E92" s="613"/>
      <c r="F92" s="51">
        <v>235.8</v>
      </c>
      <c r="G92" s="1154"/>
      <c r="H92" s="1157"/>
      <c r="I92" s="48">
        <v>235.8</v>
      </c>
      <c r="J92" s="35">
        <f t="shared" si="0"/>
        <v>0</v>
      </c>
      <c r="K92" s="56">
        <v>50</v>
      </c>
      <c r="L92" s="1097"/>
      <c r="M92" s="1098"/>
      <c r="N92" s="57">
        <f t="shared" si="1"/>
        <v>11790</v>
      </c>
      <c r="O92" s="961"/>
      <c r="P92" s="1115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64" t="s">
        <v>19</v>
      </c>
      <c r="G262" s="964"/>
      <c r="H262" s="965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882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1096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1096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1096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1096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1096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1096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1096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1096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1096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1096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1096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1096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1096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95" t="s">
        <v>55</v>
      </c>
      <c r="B58" s="292" t="s">
        <v>56</v>
      </c>
      <c r="C58" s="1118" t="s">
        <v>1088</v>
      </c>
      <c r="D58" s="717"/>
      <c r="E58" s="607"/>
      <c r="F58" s="855">
        <v>1134.5999999999999</v>
      </c>
      <c r="G58" s="1196">
        <v>44894</v>
      </c>
      <c r="H58" s="1198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60" t="s">
        <v>35</v>
      </c>
      <c r="P58" s="1114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95"/>
      <c r="B59" s="292" t="s">
        <v>441</v>
      </c>
      <c r="C59" s="1125"/>
      <c r="D59" s="716"/>
      <c r="E59" s="607"/>
      <c r="F59" s="855">
        <v>94.8</v>
      </c>
      <c r="G59" s="1197"/>
      <c r="H59" s="1199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61"/>
      <c r="P59" s="1115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9" t="s">
        <v>848</v>
      </c>
      <c r="B69" s="689" t="s">
        <v>907</v>
      </c>
      <c r="C69" s="1190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43" t="s">
        <v>35</v>
      </c>
      <c r="P69" s="1178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89"/>
      <c r="B70" s="865" t="s">
        <v>908</v>
      </c>
      <c r="C70" s="1191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93"/>
      <c r="P70" s="1194"/>
      <c r="Q70" s="508"/>
      <c r="R70" s="40"/>
      <c r="S70" s="41"/>
      <c r="T70" s="42"/>
      <c r="U70" s="43"/>
      <c r="V70" s="44"/>
    </row>
    <row r="71" spans="1:22" ht="18.75" customHeight="1" x14ac:dyDescent="0.3">
      <c r="A71" s="1189"/>
      <c r="B71" s="286" t="s">
        <v>910</v>
      </c>
      <c r="C71" s="1191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93"/>
      <c r="P71" s="1194"/>
      <c r="Q71" s="508"/>
      <c r="R71" s="40"/>
      <c r="S71" s="41"/>
      <c r="T71" s="42"/>
      <c r="U71" s="43"/>
      <c r="V71" s="44"/>
    </row>
    <row r="72" spans="1:22" ht="17.25" customHeight="1" x14ac:dyDescent="0.3">
      <c r="A72" s="1189"/>
      <c r="B72" s="689" t="s">
        <v>912</v>
      </c>
      <c r="C72" s="1191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93"/>
      <c r="P72" s="1194"/>
      <c r="Q72" s="508"/>
      <c r="R72" s="40"/>
      <c r="S72" s="41"/>
      <c r="T72" s="42"/>
      <c r="U72" s="43"/>
      <c r="V72" s="44"/>
    </row>
    <row r="73" spans="1:22" ht="18.75" customHeight="1" x14ac:dyDescent="0.3">
      <c r="A73" s="1189"/>
      <c r="B73" s="286" t="s">
        <v>913</v>
      </c>
      <c r="C73" s="1191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93"/>
      <c r="P73" s="1194"/>
      <c r="Q73" s="508"/>
      <c r="R73" s="40"/>
      <c r="S73" s="41"/>
      <c r="T73" s="42"/>
      <c r="U73" s="43"/>
      <c r="V73" s="44"/>
    </row>
    <row r="74" spans="1:22" ht="16.5" customHeight="1" x14ac:dyDescent="0.3">
      <c r="A74" s="1189"/>
      <c r="B74" s="286" t="s">
        <v>914</v>
      </c>
      <c r="C74" s="1191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93"/>
      <c r="P74" s="1194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40"/>
      <c r="B75" s="286" t="s">
        <v>915</v>
      </c>
      <c r="C75" s="1192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4"/>
      <c r="P75" s="1179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7"/>
      <c r="M80" s="1098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7"/>
      <c r="M81" s="10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20" t="s">
        <v>606</v>
      </c>
      <c r="B87" s="61" t="s">
        <v>986</v>
      </c>
      <c r="C87" s="1176" t="s">
        <v>984</v>
      </c>
      <c r="D87" s="612"/>
      <c r="E87" s="613"/>
      <c r="F87" s="51">
        <v>8226.24</v>
      </c>
      <c r="G87" s="87">
        <v>44518</v>
      </c>
      <c r="H87" s="1078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43" t="s">
        <v>35</v>
      </c>
      <c r="P87" s="1178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22"/>
      <c r="B88" s="61" t="s">
        <v>987</v>
      </c>
      <c r="C88" s="1177"/>
      <c r="D88" s="612"/>
      <c r="E88" s="613"/>
      <c r="F88" s="51">
        <v>255.8</v>
      </c>
      <c r="G88" s="87">
        <v>44518</v>
      </c>
      <c r="H88" s="1079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4"/>
      <c r="P88" s="1179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84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200" t="s">
        <v>35</v>
      </c>
      <c r="P93" s="1171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85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201"/>
      <c r="P94" s="1172"/>
      <c r="Q94" s="712"/>
      <c r="R94" s="40"/>
      <c r="S94" s="41"/>
      <c r="T94" s="42"/>
      <c r="U94" s="43"/>
      <c r="V94" s="44"/>
    </row>
    <row r="95" spans="1:22" ht="17.25" customHeight="1" x14ac:dyDescent="0.3">
      <c r="A95" s="1085"/>
      <c r="B95" s="918" t="s">
        <v>393</v>
      </c>
      <c r="C95" s="1209" t="s">
        <v>1034</v>
      </c>
      <c r="D95" s="96"/>
      <c r="E95" s="97"/>
      <c r="F95" s="912">
        <v>281</v>
      </c>
      <c r="G95" s="1211">
        <v>44513</v>
      </c>
      <c r="H95" s="1205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201"/>
      <c r="P95" s="1172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85"/>
      <c r="B96" s="918" t="s">
        <v>1032</v>
      </c>
      <c r="C96" s="1184"/>
      <c r="D96" s="96"/>
      <c r="E96" s="97"/>
      <c r="F96" s="912">
        <v>190.6</v>
      </c>
      <c r="G96" s="1212"/>
      <c r="H96" s="1210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201"/>
      <c r="P96" s="1172"/>
      <c r="Q96" s="712"/>
      <c r="R96" s="40"/>
      <c r="S96" s="41"/>
      <c r="T96" s="42"/>
      <c r="U96" s="43"/>
      <c r="V96" s="44"/>
    </row>
    <row r="97" spans="1:22" ht="17.25" customHeight="1" x14ac:dyDescent="0.3">
      <c r="A97" s="1085"/>
      <c r="B97" s="921" t="s">
        <v>1032</v>
      </c>
      <c r="C97" s="1002" t="s">
        <v>1035</v>
      </c>
      <c r="D97" s="438"/>
      <c r="E97" s="97"/>
      <c r="F97" s="917">
        <v>119.2</v>
      </c>
      <c r="G97" s="1181">
        <v>44517</v>
      </c>
      <c r="H97" s="1205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201"/>
      <c r="P97" s="1172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85"/>
      <c r="B98" s="921" t="s">
        <v>393</v>
      </c>
      <c r="C98" s="1003"/>
      <c r="D98" s="438"/>
      <c r="E98" s="97"/>
      <c r="F98" s="917">
        <v>305.39999999999998</v>
      </c>
      <c r="G98" s="1182"/>
      <c r="H98" s="1210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201"/>
      <c r="P98" s="1172"/>
      <c r="Q98" s="712"/>
      <c r="R98" s="40"/>
      <c r="S98" s="41"/>
      <c r="T98" s="42"/>
      <c r="U98" s="43"/>
      <c r="V98" s="44"/>
    </row>
    <row r="99" spans="1:22" ht="17.25" customHeight="1" x14ac:dyDescent="0.3">
      <c r="A99" s="1085"/>
      <c r="B99" s="918" t="s">
        <v>1032</v>
      </c>
      <c r="C99" s="1183" t="s">
        <v>1036</v>
      </c>
      <c r="D99" s="96"/>
      <c r="E99" s="97"/>
      <c r="F99" s="917">
        <v>251.2</v>
      </c>
      <c r="G99" s="1181">
        <v>44518</v>
      </c>
      <c r="H99" s="1205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201"/>
      <c r="P99" s="1172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85"/>
      <c r="B100" s="918" t="s">
        <v>1032</v>
      </c>
      <c r="C100" s="1184"/>
      <c r="D100" s="96"/>
      <c r="E100" s="97"/>
      <c r="F100" s="917">
        <v>51.8</v>
      </c>
      <c r="G100" s="1182"/>
      <c r="H100" s="1206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201"/>
      <c r="P100" s="1172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85"/>
      <c r="B101" s="921" t="s">
        <v>1032</v>
      </c>
      <c r="C101" s="1002" t="s">
        <v>1037</v>
      </c>
      <c r="D101" s="438"/>
      <c r="E101" s="97"/>
      <c r="F101" s="917">
        <f>145.2+230.6</f>
        <v>375.79999999999995</v>
      </c>
      <c r="G101" s="1181">
        <v>44523</v>
      </c>
      <c r="H101" s="1207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201"/>
      <c r="P101" s="1172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07"/>
      <c r="B102" s="921" t="s">
        <v>181</v>
      </c>
      <c r="C102" s="1003"/>
      <c r="D102" s="438"/>
      <c r="E102" s="97"/>
      <c r="F102" s="917">
        <v>373.2</v>
      </c>
      <c r="G102" s="1182"/>
      <c r="H102" s="1208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201"/>
      <c r="P102" s="1172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80" t="s">
        <v>1029</v>
      </c>
      <c r="B103" s="61" t="s">
        <v>181</v>
      </c>
      <c r="C103" s="1183" t="s">
        <v>1058</v>
      </c>
      <c r="D103" s="96"/>
      <c r="E103" s="97"/>
      <c r="F103" s="418">
        <v>260.8</v>
      </c>
      <c r="G103" s="1013">
        <v>44527</v>
      </c>
      <c r="H103" s="1186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202" t="s">
        <v>35</v>
      </c>
      <c r="P103" s="1173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21"/>
      <c r="B104" s="61" t="s">
        <v>955</v>
      </c>
      <c r="C104" s="1184"/>
      <c r="D104" s="96"/>
      <c r="E104" s="97"/>
      <c r="F104" s="418">
        <f>320.6+470</f>
        <v>790.6</v>
      </c>
      <c r="G104" s="1075"/>
      <c r="H104" s="1187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203"/>
      <c r="P104" s="1174"/>
      <c r="Q104" s="712"/>
      <c r="R104" s="40"/>
      <c r="S104" s="41"/>
      <c r="T104" s="42"/>
      <c r="U104" s="43"/>
      <c r="V104" s="44"/>
    </row>
    <row r="105" spans="1:22" ht="18" thickBot="1" x14ac:dyDescent="0.35">
      <c r="A105" s="1122"/>
      <c r="B105" s="61" t="s">
        <v>1032</v>
      </c>
      <c r="C105" s="1185"/>
      <c r="D105" s="96"/>
      <c r="E105" s="97"/>
      <c r="F105" s="418">
        <f>153.8+142.6</f>
        <v>296.39999999999998</v>
      </c>
      <c r="G105" s="1014"/>
      <c r="H105" s="1188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204"/>
      <c r="P105" s="1175"/>
      <c r="Q105" s="712"/>
      <c r="R105" s="40"/>
      <c r="S105" s="41"/>
      <c r="T105" s="42"/>
      <c r="U105" s="43"/>
      <c r="V105" s="44"/>
    </row>
    <row r="106" spans="1:22" ht="17.25" x14ac:dyDescent="0.3">
      <c r="A106" s="1120" t="s">
        <v>1029</v>
      </c>
      <c r="B106" s="61" t="s">
        <v>1032</v>
      </c>
      <c r="C106" s="1209" t="s">
        <v>1059</v>
      </c>
      <c r="D106" s="96"/>
      <c r="E106" s="97"/>
      <c r="F106" s="51">
        <f>47.6+150</f>
        <v>197.6</v>
      </c>
      <c r="G106" s="1218">
        <v>44530</v>
      </c>
      <c r="H106" s="1041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213" t="s">
        <v>35</v>
      </c>
      <c r="P106" s="1216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21"/>
      <c r="B107" s="61" t="s">
        <v>181</v>
      </c>
      <c r="C107" s="1184"/>
      <c r="D107" s="96"/>
      <c r="E107" s="97"/>
      <c r="F107" s="51">
        <f>291.7+35.6</f>
        <v>327.3</v>
      </c>
      <c r="G107" s="1219"/>
      <c r="H107" s="1217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214"/>
      <c r="P107" s="1163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22"/>
      <c r="B108" s="61" t="s">
        <v>1060</v>
      </c>
      <c r="C108" s="1185"/>
      <c r="D108" s="96"/>
      <c r="E108" s="97"/>
      <c r="F108" s="51">
        <f>410.4+252</f>
        <v>662.4</v>
      </c>
      <c r="G108" s="1102"/>
      <c r="H108" s="1042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215"/>
      <c r="P108" s="1115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64" t="s">
        <v>19</v>
      </c>
      <c r="G248" s="964"/>
      <c r="H248" s="965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O106:O108"/>
    <mergeCell ref="P106:P108"/>
    <mergeCell ref="A106:A108"/>
    <mergeCell ref="C106:C108"/>
    <mergeCell ref="H106:H108"/>
    <mergeCell ref="G106:G108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H31" activePane="bottomRight" state="frozen"/>
      <selection pane="topRight" activeCell="H1" sqref="H1"/>
      <selection pane="bottomLeft" activeCell="A4" sqref="A4"/>
      <selection pane="bottomRight" activeCell="H14" sqref="H14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1005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8" t="s">
        <v>950</v>
      </c>
      <c r="P3" s="1149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3" t="s">
        <v>206</v>
      </c>
      <c r="P4" s="944">
        <v>44545</v>
      </c>
      <c r="Q4" s="643">
        <v>25040</v>
      </c>
      <c r="R4" s="644">
        <v>44533</v>
      </c>
      <c r="S4" s="483"/>
      <c r="T4" s="42"/>
      <c r="U4" s="43" t="s">
        <v>1146</v>
      </c>
      <c r="V4" s="44">
        <v>5104</v>
      </c>
      <c r="W4" s="378" t="s">
        <v>1104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5" t="s">
        <v>206</v>
      </c>
      <c r="P5" s="946">
        <v>44545</v>
      </c>
      <c r="Q5" s="645">
        <v>0</v>
      </c>
      <c r="R5" s="646">
        <v>44533</v>
      </c>
      <c r="S5" s="483"/>
      <c r="T5" s="42"/>
      <c r="U5" s="43" t="s">
        <v>1146</v>
      </c>
      <c r="V5" s="44">
        <v>0</v>
      </c>
      <c r="W5" s="411" t="s">
        <v>1104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5" t="s">
        <v>206</v>
      </c>
      <c r="P6" s="946">
        <v>44547</v>
      </c>
      <c r="Q6" s="645">
        <v>25140</v>
      </c>
      <c r="R6" s="646">
        <v>44533</v>
      </c>
      <c r="S6" s="483"/>
      <c r="T6" s="42"/>
      <c r="U6" s="43" t="s">
        <v>1146</v>
      </c>
      <c r="V6" s="44">
        <v>5104</v>
      </c>
      <c r="W6" s="43" t="s">
        <v>1104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5" t="s">
        <v>206</v>
      </c>
      <c r="P7" s="946">
        <v>44547</v>
      </c>
      <c r="Q7" s="645">
        <v>0</v>
      </c>
      <c r="R7" s="646">
        <v>44533</v>
      </c>
      <c r="S7" s="483"/>
      <c r="T7" s="42"/>
      <c r="U7" s="43" t="s">
        <v>1146</v>
      </c>
      <c r="V7" s="44">
        <v>0</v>
      </c>
      <c r="W7" s="43" t="s">
        <v>1104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1121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 t="s">
        <v>1146</v>
      </c>
      <c r="V8" s="44">
        <v>5104</v>
      </c>
      <c r="W8" s="43" t="s">
        <v>1104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1121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 t="s">
        <v>1146</v>
      </c>
      <c r="V9" s="44">
        <v>0</v>
      </c>
      <c r="W9" s="43" t="s">
        <v>1104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1122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51" t="s">
        <v>35</v>
      </c>
      <c r="P10" s="932">
        <v>44550</v>
      </c>
      <c r="Q10" s="645">
        <v>21040</v>
      </c>
      <c r="R10" s="646">
        <v>44543</v>
      </c>
      <c r="S10" s="483"/>
      <c r="T10" s="42"/>
      <c r="U10" s="43" t="s">
        <v>1146</v>
      </c>
      <c r="V10" s="44">
        <v>5104</v>
      </c>
      <c r="W10" s="43" t="s">
        <v>1104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1122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51" t="s">
        <v>35</v>
      </c>
      <c r="P11" s="932">
        <v>44550</v>
      </c>
      <c r="Q11" s="645">
        <v>0</v>
      </c>
      <c r="R11" s="646">
        <v>44543</v>
      </c>
      <c r="S11" s="483"/>
      <c r="T11" s="42"/>
      <c r="U11" s="43" t="s">
        <v>1146</v>
      </c>
      <c r="V11" s="44">
        <v>0</v>
      </c>
      <c r="W11" s="43" t="s">
        <v>1104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1123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1092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51" t="s">
        <v>35</v>
      </c>
      <c r="P12" s="932">
        <v>44552</v>
      </c>
      <c r="Q12" s="645">
        <v>25140</v>
      </c>
      <c r="R12" s="646">
        <v>44543</v>
      </c>
      <c r="S12" s="483"/>
      <c r="T12" s="42"/>
      <c r="U12" s="43" t="s">
        <v>1146</v>
      </c>
      <c r="V12" s="44">
        <v>5104</v>
      </c>
      <c r="W12" s="43" t="s">
        <v>1104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1123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1091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51" t="s">
        <v>35</v>
      </c>
      <c r="P13" s="932">
        <v>44552</v>
      </c>
      <c r="Q13" s="645">
        <v>0</v>
      </c>
      <c r="R13" s="646">
        <v>44543</v>
      </c>
      <c r="S13" s="483"/>
      <c r="T13" s="42"/>
      <c r="U13" s="43" t="s">
        <v>1146</v>
      </c>
      <c r="V13" s="44">
        <v>0</v>
      </c>
      <c r="W13" s="43" t="s">
        <v>1104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1124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1094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51" t="s">
        <v>1093</v>
      </c>
      <c r="P14" s="932">
        <v>44553</v>
      </c>
      <c r="Q14" s="645">
        <v>25140</v>
      </c>
      <c r="R14" s="646">
        <v>44543</v>
      </c>
      <c r="S14" s="483"/>
      <c r="T14" s="42"/>
      <c r="U14" s="43" t="s">
        <v>1146</v>
      </c>
      <c r="V14" s="44">
        <v>5104</v>
      </c>
      <c r="W14" s="43" t="s">
        <v>1104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1124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1095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51" t="s">
        <v>35</v>
      </c>
      <c r="P15" s="932">
        <v>44553</v>
      </c>
      <c r="Q15" s="645">
        <v>0</v>
      </c>
      <c r="R15" s="646">
        <v>44543</v>
      </c>
      <c r="S15" s="483"/>
      <c r="T15" s="42"/>
      <c r="U15" s="43" t="s">
        <v>1146</v>
      </c>
      <c r="V15" s="44">
        <v>0</v>
      </c>
      <c r="W15" s="43" t="s">
        <v>1104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1125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1086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51" t="s">
        <v>35</v>
      </c>
      <c r="P16" s="932">
        <v>44554</v>
      </c>
      <c r="Q16" s="645">
        <v>25140</v>
      </c>
      <c r="R16" s="646">
        <v>44543</v>
      </c>
      <c r="S16" s="483"/>
      <c r="T16" s="42"/>
      <c r="U16" s="43" t="s">
        <v>1146</v>
      </c>
      <c r="V16" s="44">
        <v>5104</v>
      </c>
      <c r="W16" s="43" t="s">
        <v>1104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1125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1087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51" t="s">
        <v>35</v>
      </c>
      <c r="P17" s="932">
        <v>44554</v>
      </c>
      <c r="Q17" s="645">
        <v>0</v>
      </c>
      <c r="R17" s="646">
        <v>44543</v>
      </c>
      <c r="S17" s="483"/>
      <c r="T17" s="42"/>
      <c r="U17" s="43" t="s">
        <v>1146</v>
      </c>
      <c r="V17" s="44">
        <v>0</v>
      </c>
      <c r="W17" s="43" t="s">
        <v>1104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1126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1090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51" t="s">
        <v>35</v>
      </c>
      <c r="P18" s="932">
        <v>44557</v>
      </c>
      <c r="Q18" s="645">
        <v>24940</v>
      </c>
      <c r="R18" s="646">
        <v>44547</v>
      </c>
      <c r="S18" s="483"/>
      <c r="T18" s="42"/>
      <c r="U18" s="43" t="s">
        <v>1146</v>
      </c>
      <c r="V18" s="44">
        <v>5104</v>
      </c>
      <c r="W18" s="43" t="s">
        <v>1104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1126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1089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51" t="s">
        <v>35</v>
      </c>
      <c r="P19" s="932">
        <v>44557</v>
      </c>
      <c r="Q19" s="647">
        <v>0</v>
      </c>
      <c r="R19" s="646">
        <v>44547</v>
      </c>
      <c r="S19" s="483"/>
      <c r="T19" s="42"/>
      <c r="U19" s="43" t="s">
        <v>1146</v>
      </c>
      <c r="V19" s="44">
        <v>0</v>
      </c>
      <c r="W19" s="43" t="s">
        <v>1104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1127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1106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 t="s">
        <v>1146</v>
      </c>
      <c r="V20" s="44">
        <v>5104</v>
      </c>
      <c r="W20" s="43" t="s">
        <v>1104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1127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1105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 t="s">
        <v>1146</v>
      </c>
      <c r="V21" s="44"/>
      <c r="W21" s="43" t="s">
        <v>1104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1128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1117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1248" t="s">
        <v>1154</v>
      </c>
      <c r="V22" s="1249">
        <v>5104</v>
      </c>
      <c r="W22" s="43" t="s">
        <v>1104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1128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1116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1248" t="s">
        <v>1154</v>
      </c>
      <c r="V23" s="1249">
        <v>0</v>
      </c>
      <c r="W23" s="43" t="s">
        <v>1104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1130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1118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7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1248" t="s">
        <v>1154</v>
      </c>
      <c r="V24" s="1249">
        <v>5104</v>
      </c>
      <c r="W24" s="43" t="s">
        <v>1104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948">
        <f t="shared" si="2"/>
        <v>0</v>
      </c>
      <c r="F25" s="275">
        <v>20790</v>
      </c>
      <c r="G25" s="276">
        <v>44550</v>
      </c>
      <c r="H25" s="950" t="s">
        <v>1137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952" t="s">
        <v>35</v>
      </c>
      <c r="P25" s="953">
        <v>44564</v>
      </c>
      <c r="Q25" s="647">
        <v>25140</v>
      </c>
      <c r="R25" s="646">
        <v>44554</v>
      </c>
      <c r="S25" s="483"/>
      <c r="T25" s="42"/>
      <c r="U25" s="1248" t="s">
        <v>1154</v>
      </c>
      <c r="V25" s="1249">
        <v>5104</v>
      </c>
      <c r="W25" s="43" t="s">
        <v>1104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948">
        <f t="shared" si="2"/>
        <v>0</v>
      </c>
      <c r="F26" s="275">
        <v>0</v>
      </c>
      <c r="G26" s="276">
        <v>44550</v>
      </c>
      <c r="H26" s="950" t="s">
        <v>1150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949" t="s">
        <v>206</v>
      </c>
      <c r="P26" s="732">
        <v>44564</v>
      </c>
      <c r="Q26" s="647">
        <v>0</v>
      </c>
      <c r="R26" s="646">
        <v>44554</v>
      </c>
      <c r="S26" s="483"/>
      <c r="T26" s="42"/>
      <c r="U26" s="1248" t="s">
        <v>1154</v>
      </c>
      <c r="V26" s="1249">
        <v>0</v>
      </c>
      <c r="W26" s="43" t="s">
        <v>1104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1129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950" t="s">
        <v>1149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949" t="s">
        <v>206</v>
      </c>
      <c r="P27" s="732">
        <v>44566</v>
      </c>
      <c r="Q27" s="647">
        <v>25190</v>
      </c>
      <c r="R27" s="646">
        <v>44554</v>
      </c>
      <c r="S27" s="485"/>
      <c r="T27" s="67"/>
      <c r="U27" s="1248" t="s">
        <v>1154</v>
      </c>
      <c r="V27" s="1249">
        <v>5104</v>
      </c>
      <c r="W27" s="43" t="s">
        <v>1104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1129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950" t="s">
        <v>1138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952" t="s">
        <v>35</v>
      </c>
      <c r="P28" s="953">
        <v>44566</v>
      </c>
      <c r="Q28" s="645">
        <v>0</v>
      </c>
      <c r="R28" s="646">
        <v>44554</v>
      </c>
      <c r="S28" s="485"/>
      <c r="T28" s="67"/>
      <c r="U28" s="1248" t="s">
        <v>1154</v>
      </c>
      <c r="V28" s="1249">
        <v>0</v>
      </c>
      <c r="W28" s="43" t="s">
        <v>1104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 t="s">
        <v>1131</v>
      </c>
      <c r="D29" s="93">
        <v>53</v>
      </c>
      <c r="E29" s="559">
        <f t="shared" si="2"/>
        <v>1133670</v>
      </c>
      <c r="F29" s="275">
        <v>21390</v>
      </c>
      <c r="G29" s="276">
        <v>44553</v>
      </c>
      <c r="H29" s="950" t="s">
        <v>1151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949" t="s">
        <v>206</v>
      </c>
      <c r="P29" s="732">
        <v>44567</v>
      </c>
      <c r="Q29" s="488">
        <v>25190</v>
      </c>
      <c r="R29" s="494">
        <v>44554</v>
      </c>
      <c r="S29" s="485"/>
      <c r="T29" s="67"/>
      <c r="U29" s="1248" t="s">
        <v>1154</v>
      </c>
      <c r="V29" s="1249">
        <v>5104</v>
      </c>
      <c r="W29" s="43" t="s">
        <v>1104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 t="s">
        <v>1131</v>
      </c>
      <c r="D30" s="93">
        <v>0</v>
      </c>
      <c r="E30" s="559">
        <f t="shared" si="2"/>
        <v>0</v>
      </c>
      <c r="F30" s="275">
        <v>0</v>
      </c>
      <c r="G30" s="276">
        <v>44553</v>
      </c>
      <c r="H30" s="950" t="s">
        <v>1139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952" t="s">
        <v>35</v>
      </c>
      <c r="P30" s="953">
        <v>44567</v>
      </c>
      <c r="Q30" s="488">
        <v>0</v>
      </c>
      <c r="R30" s="494">
        <v>44554</v>
      </c>
      <c r="S30" s="485"/>
      <c r="T30" s="67"/>
      <c r="U30" s="1248" t="s">
        <v>1154</v>
      </c>
      <c r="V30" s="1249">
        <v>0</v>
      </c>
      <c r="W30" s="43" t="s">
        <v>1104</v>
      </c>
      <c r="X30" s="361">
        <v>0</v>
      </c>
    </row>
    <row r="31" spans="1:24" ht="33" thickTop="1" thickBot="1" x14ac:dyDescent="0.35">
      <c r="A31" s="277" t="s">
        <v>1007</v>
      </c>
      <c r="B31" s="283" t="s">
        <v>30</v>
      </c>
      <c r="C31" s="274" t="s">
        <v>1132</v>
      </c>
      <c r="D31" s="93">
        <v>53</v>
      </c>
      <c r="E31" s="559">
        <f t="shared" si="2"/>
        <v>1116710</v>
      </c>
      <c r="F31" s="275">
        <v>21070</v>
      </c>
      <c r="G31" s="276">
        <v>44554</v>
      </c>
      <c r="H31" s="950" t="s">
        <v>1140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952" t="s">
        <v>35</v>
      </c>
      <c r="P31" s="953">
        <v>44568</v>
      </c>
      <c r="Q31" s="492"/>
      <c r="R31" s="493"/>
      <c r="S31" s="485"/>
      <c r="T31" s="67"/>
      <c r="U31" s="1248" t="s">
        <v>1154</v>
      </c>
      <c r="V31" s="1249">
        <v>5104</v>
      </c>
      <c r="W31" s="43" t="s">
        <v>1104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 t="s">
        <v>1132</v>
      </c>
      <c r="D32" s="93">
        <v>0</v>
      </c>
      <c r="E32" s="559">
        <f t="shared" si="2"/>
        <v>0</v>
      </c>
      <c r="F32" s="275">
        <v>0</v>
      </c>
      <c r="G32" s="276">
        <v>44554</v>
      </c>
      <c r="H32" s="950" t="s">
        <v>1141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952" t="s">
        <v>35</v>
      </c>
      <c r="P32" s="953">
        <v>44568</v>
      </c>
      <c r="Q32" s="492"/>
      <c r="R32" s="493"/>
      <c r="S32" s="485"/>
      <c r="T32" s="67"/>
      <c r="U32" s="1248" t="s">
        <v>1154</v>
      </c>
      <c r="V32" s="1249">
        <v>0</v>
      </c>
      <c r="W32" s="43" t="s">
        <v>1104</v>
      </c>
      <c r="X32" s="361">
        <v>0</v>
      </c>
    </row>
    <row r="33" spans="1:24" ht="48.75" thickTop="1" thickBot="1" x14ac:dyDescent="0.35">
      <c r="A33" s="417" t="s">
        <v>125</v>
      </c>
      <c r="B33" s="283" t="s">
        <v>54</v>
      </c>
      <c r="C33" s="274" t="s">
        <v>1133</v>
      </c>
      <c r="D33" s="93">
        <v>53</v>
      </c>
      <c r="E33" s="559">
        <f t="shared" si="2"/>
        <v>1097630</v>
      </c>
      <c r="F33" s="275">
        <v>20710</v>
      </c>
      <c r="G33" s="276">
        <v>44557</v>
      </c>
      <c r="H33" s="950" t="s">
        <v>1147</v>
      </c>
      <c r="I33" s="51">
        <f>21500-107.5</f>
        <v>21392.5</v>
      </c>
      <c r="J33" s="35">
        <f t="shared" si="0"/>
        <v>682.5</v>
      </c>
      <c r="K33" s="581">
        <v>37.5</v>
      </c>
      <c r="L33" s="52"/>
      <c r="M33" s="52"/>
      <c r="N33" s="57">
        <f>K33*I33-56332.5</f>
        <v>745886.25</v>
      </c>
      <c r="O33" s="949" t="s">
        <v>206</v>
      </c>
      <c r="P33" s="732">
        <v>44573</v>
      </c>
      <c r="Q33" s="488">
        <v>25140</v>
      </c>
      <c r="R33" s="494">
        <v>44561</v>
      </c>
      <c r="S33" s="485"/>
      <c r="T33" s="67"/>
      <c r="U33" s="1248" t="s">
        <v>1154</v>
      </c>
      <c r="V33" s="1249">
        <v>5104</v>
      </c>
      <c r="W33" s="43" t="s">
        <v>1104</v>
      </c>
      <c r="X33" s="361">
        <v>4176</v>
      </c>
    </row>
    <row r="34" spans="1:24" ht="48.75" thickTop="1" thickBot="1" x14ac:dyDescent="0.35">
      <c r="A34" s="281" t="s">
        <v>362</v>
      </c>
      <c r="B34" s="283" t="s">
        <v>28</v>
      </c>
      <c r="C34" s="274" t="s">
        <v>1133</v>
      </c>
      <c r="D34" s="93">
        <v>0</v>
      </c>
      <c r="E34" s="559">
        <f t="shared" si="2"/>
        <v>0</v>
      </c>
      <c r="F34" s="275">
        <v>0</v>
      </c>
      <c r="G34" s="276">
        <v>44557</v>
      </c>
      <c r="H34" s="950" t="s">
        <v>1148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>K34*I34-5322.5</f>
        <v>190802.5</v>
      </c>
      <c r="O34" s="949" t="s">
        <v>206</v>
      </c>
      <c r="P34" s="732">
        <v>44573</v>
      </c>
      <c r="Q34" s="488">
        <v>0</v>
      </c>
      <c r="R34" s="494">
        <v>44561</v>
      </c>
      <c r="S34" s="485"/>
      <c r="T34" s="67"/>
      <c r="U34" s="1248" t="s">
        <v>1154</v>
      </c>
      <c r="V34" s="1249">
        <v>0</v>
      </c>
      <c r="W34" s="43" t="s">
        <v>1104</v>
      </c>
      <c r="X34" s="361">
        <v>0</v>
      </c>
    </row>
    <row r="35" spans="1:24" ht="33" thickTop="1" thickBot="1" x14ac:dyDescent="0.35">
      <c r="A35" s="281" t="s">
        <v>1097</v>
      </c>
      <c r="B35" s="283" t="s">
        <v>25</v>
      </c>
      <c r="C35" s="274" t="s">
        <v>1134</v>
      </c>
      <c r="D35" s="93">
        <v>53</v>
      </c>
      <c r="E35" s="559">
        <f t="shared" si="2"/>
        <v>893050</v>
      </c>
      <c r="F35" s="275">
        <v>16850</v>
      </c>
      <c r="G35" s="276">
        <v>44559</v>
      </c>
      <c r="H35" s="950" t="s">
        <v>1145</v>
      </c>
      <c r="I35" s="51">
        <v>21700</v>
      </c>
      <c r="J35" s="35">
        <f t="shared" si="0"/>
        <v>4850</v>
      </c>
      <c r="K35" s="56">
        <v>37.5</v>
      </c>
      <c r="L35" s="52"/>
      <c r="M35" s="52"/>
      <c r="N35" s="57">
        <f t="shared" si="1"/>
        <v>813750</v>
      </c>
      <c r="O35" s="952" t="s">
        <v>35</v>
      </c>
      <c r="P35" s="953">
        <v>44573</v>
      </c>
      <c r="Q35" s="488">
        <v>20140</v>
      </c>
      <c r="R35" s="494">
        <v>44561</v>
      </c>
      <c r="S35" s="485"/>
      <c r="T35" s="67"/>
      <c r="U35" s="1248" t="s">
        <v>1154</v>
      </c>
      <c r="V35" s="1249">
        <v>5104</v>
      </c>
      <c r="W35" s="43" t="s">
        <v>1104</v>
      </c>
      <c r="X35" s="361">
        <v>4176</v>
      </c>
    </row>
    <row r="36" spans="1:24" ht="20.25" customHeight="1" thickTop="1" thickBot="1" x14ac:dyDescent="0.35">
      <c r="A36" s="272" t="s">
        <v>1098</v>
      </c>
      <c r="B36" s="283" t="s">
        <v>25</v>
      </c>
      <c r="C36" s="274" t="s">
        <v>1135</v>
      </c>
      <c r="D36" s="93">
        <v>53</v>
      </c>
      <c r="E36" s="559">
        <f t="shared" si="2"/>
        <v>1069010</v>
      </c>
      <c r="F36" s="275">
        <v>20170</v>
      </c>
      <c r="G36" s="276">
        <v>44560</v>
      </c>
      <c r="H36" s="950" t="s">
        <v>1153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949" t="s">
        <v>206</v>
      </c>
      <c r="P36" s="732">
        <v>44574</v>
      </c>
      <c r="Q36" s="488">
        <v>25040</v>
      </c>
      <c r="R36" s="494">
        <v>44561</v>
      </c>
      <c r="S36" s="485"/>
      <c r="T36" s="67"/>
      <c r="U36" s="1248" t="s">
        <v>1154</v>
      </c>
      <c r="V36" s="1249">
        <v>5104</v>
      </c>
      <c r="W36" s="43" t="s">
        <v>1104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 t="s">
        <v>1135</v>
      </c>
      <c r="D37" s="93">
        <v>0</v>
      </c>
      <c r="E37" s="559">
        <f t="shared" si="2"/>
        <v>0</v>
      </c>
      <c r="F37" s="275">
        <v>0</v>
      </c>
      <c r="G37" s="276">
        <v>44560</v>
      </c>
      <c r="H37" s="950" t="s">
        <v>1152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949" t="s">
        <v>206</v>
      </c>
      <c r="P37" s="732">
        <v>44574</v>
      </c>
      <c r="Q37" s="488">
        <v>0</v>
      </c>
      <c r="R37" s="494">
        <v>44561</v>
      </c>
      <c r="S37" s="485"/>
      <c r="T37" s="67"/>
      <c r="U37" s="1248" t="s">
        <v>1154</v>
      </c>
      <c r="V37" s="1249">
        <v>0</v>
      </c>
      <c r="W37" s="43" t="s">
        <v>1104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 t="s">
        <v>1136</v>
      </c>
      <c r="D38" s="93">
        <v>53</v>
      </c>
      <c r="E38" s="559">
        <f t="shared" si="2"/>
        <v>1072720</v>
      </c>
      <c r="F38" s="275">
        <v>20240</v>
      </c>
      <c r="G38" s="276">
        <v>44561</v>
      </c>
      <c r="H38" s="50" t="s">
        <v>1119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1248" t="s">
        <v>1154</v>
      </c>
      <c r="V38" s="1249">
        <v>5104</v>
      </c>
      <c r="W38" s="43" t="s">
        <v>1104</v>
      </c>
      <c r="X38" s="361">
        <v>4176</v>
      </c>
    </row>
    <row r="39" spans="1:24" ht="33" thickTop="1" thickBot="1" x14ac:dyDescent="0.35">
      <c r="A39" s="277" t="s">
        <v>1099</v>
      </c>
      <c r="B39" s="283" t="s">
        <v>124</v>
      </c>
      <c r="C39" s="274" t="s">
        <v>1136</v>
      </c>
      <c r="D39" s="93">
        <v>0</v>
      </c>
      <c r="E39" s="559">
        <f t="shared" si="2"/>
        <v>0</v>
      </c>
      <c r="F39" s="275">
        <v>0</v>
      </c>
      <c r="G39" s="276">
        <v>44561</v>
      </c>
      <c r="H39" s="50" t="s">
        <v>1120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1248" t="s">
        <v>1154</v>
      </c>
      <c r="V39" s="1249">
        <v>0</v>
      </c>
      <c r="W39" s="43" t="s">
        <v>1104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>
        <v>9850.7199999999993</v>
      </c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>
        <f>SUM(V22:V40)</f>
        <v>60890.720000000001</v>
      </c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4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4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4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29" t="s">
        <v>55</v>
      </c>
      <c r="B57" s="292" t="s">
        <v>56</v>
      </c>
      <c r="C57" s="1227" t="s">
        <v>1100</v>
      </c>
      <c r="D57" s="717"/>
      <c r="E57" s="559">
        <f t="shared" si="2"/>
        <v>0</v>
      </c>
      <c r="F57" s="855">
        <v>1317.4</v>
      </c>
      <c r="G57" s="862">
        <v>44543</v>
      </c>
      <c r="H57" s="1223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43" t="s">
        <v>35</v>
      </c>
      <c r="P57" s="1178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30"/>
      <c r="B58" s="292" t="s">
        <v>441</v>
      </c>
      <c r="C58" s="1228"/>
      <c r="D58" s="717"/>
      <c r="E58" s="559">
        <f t="shared" si="2"/>
        <v>0</v>
      </c>
      <c r="F58" s="855">
        <v>125.6</v>
      </c>
      <c r="G58" s="862">
        <v>44543</v>
      </c>
      <c r="H58" s="1224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93"/>
      <c r="P58" s="1194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33" t="s">
        <v>55</v>
      </c>
      <c r="B59" s="292" t="s">
        <v>56</v>
      </c>
      <c r="C59" s="1231" t="s">
        <v>1103</v>
      </c>
      <c r="D59" s="716"/>
      <c r="E59" s="559">
        <f t="shared" si="2"/>
        <v>0</v>
      </c>
      <c r="F59" s="855">
        <v>1309.2</v>
      </c>
      <c r="G59" s="862">
        <v>44550</v>
      </c>
      <c r="H59" s="1223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92" t="s">
        <v>35</v>
      </c>
      <c r="P59" s="1103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6"/>
      <c r="B60" s="292" t="s">
        <v>441</v>
      </c>
      <c r="C60" s="1232"/>
      <c r="D60" s="608"/>
      <c r="E60" s="559">
        <f t="shared" si="2"/>
        <v>0</v>
      </c>
      <c r="F60" s="855">
        <v>172.6</v>
      </c>
      <c r="G60" s="862">
        <v>44550</v>
      </c>
      <c r="H60" s="1224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3"/>
      <c r="P60" s="1104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4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4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4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9" t="s">
        <v>1017</v>
      </c>
      <c r="B64" s="901" t="s">
        <v>1019</v>
      </c>
      <c r="C64" s="1099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25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43" t="s">
        <v>35</v>
      </c>
      <c r="P64" s="1178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40"/>
      <c r="B65" s="901" t="s">
        <v>1021</v>
      </c>
      <c r="C65" s="1100"/>
      <c r="D65" s="707"/>
      <c r="E65" s="559">
        <f t="shared" si="2"/>
        <v>0</v>
      </c>
      <c r="F65" s="855">
        <v>5</v>
      </c>
      <c r="G65" s="862">
        <v>44533</v>
      </c>
      <c r="H65" s="1226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4"/>
      <c r="P65" s="1179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4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4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4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4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4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1">
        <v>44544</v>
      </c>
      <c r="H71" s="934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5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66" t="s">
        <v>827</v>
      </c>
      <c r="B72" s="938" t="s">
        <v>1111</v>
      </c>
      <c r="C72" s="1190" t="s">
        <v>1112</v>
      </c>
      <c r="D72" s="619"/>
      <c r="E72" s="559">
        <f t="shared" si="3"/>
        <v>0</v>
      </c>
      <c r="F72" s="940">
        <v>10.4</v>
      </c>
      <c r="G72" s="1235">
        <v>44548</v>
      </c>
      <c r="H72" s="1238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92" t="s">
        <v>294</v>
      </c>
      <c r="P72" s="1245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34"/>
      <c r="B73" s="938" t="s">
        <v>1115</v>
      </c>
      <c r="C73" s="1191"/>
      <c r="D73" s="619"/>
      <c r="E73" s="559">
        <f t="shared" si="3"/>
        <v>0</v>
      </c>
      <c r="F73" s="940">
        <v>9.6</v>
      </c>
      <c r="G73" s="1236"/>
      <c r="H73" s="1239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60"/>
      <c r="P73" s="1246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34"/>
      <c r="B74" s="938" t="s">
        <v>1114</v>
      </c>
      <c r="C74" s="1191"/>
      <c r="D74" s="619"/>
      <c r="E74" s="559">
        <f t="shared" si="3"/>
        <v>0</v>
      </c>
      <c r="F74" s="940">
        <v>151.6</v>
      </c>
      <c r="G74" s="1236"/>
      <c r="H74" s="1239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60"/>
      <c r="P74" s="1246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67"/>
      <c r="B75" s="938" t="s">
        <v>1113</v>
      </c>
      <c r="C75" s="1192"/>
      <c r="D75" s="619"/>
      <c r="E75" s="559">
        <f t="shared" si="3"/>
        <v>0</v>
      </c>
      <c r="F75" s="940">
        <v>146.4</v>
      </c>
      <c r="G75" s="1237"/>
      <c r="H75" s="1240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3"/>
      <c r="P75" s="1247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2">
        <v>44549</v>
      </c>
      <c r="H76" s="934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39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4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9" t="s">
        <v>827</v>
      </c>
      <c r="B78" s="286" t="s">
        <v>1108</v>
      </c>
      <c r="C78" s="1190" t="s">
        <v>1110</v>
      </c>
      <c r="D78" s="181"/>
      <c r="E78" s="559">
        <f t="shared" si="3"/>
        <v>0</v>
      </c>
      <c r="F78" s="855">
        <v>577.6</v>
      </c>
      <c r="G78" s="862">
        <v>44551</v>
      </c>
      <c r="H78" s="1223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43" t="s">
        <v>294</v>
      </c>
      <c r="P78" s="1243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40"/>
      <c r="B79" s="286" t="s">
        <v>485</v>
      </c>
      <c r="C79" s="1192"/>
      <c r="D79" s="181"/>
      <c r="E79" s="559">
        <f t="shared" si="3"/>
        <v>0</v>
      </c>
      <c r="F79" s="855">
        <v>312.39999999999998</v>
      </c>
      <c r="G79" s="862">
        <v>44551</v>
      </c>
      <c r="H79" s="1224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4"/>
      <c r="P79" s="1244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9" t="s">
        <v>827</v>
      </c>
      <c r="B80" s="286" t="s">
        <v>1107</v>
      </c>
      <c r="C80" s="1190" t="s">
        <v>1109</v>
      </c>
      <c r="D80" s="763"/>
      <c r="E80" s="559">
        <f t="shared" si="3"/>
        <v>0</v>
      </c>
      <c r="F80" s="855">
        <v>401</v>
      </c>
      <c r="G80" s="862">
        <v>44552</v>
      </c>
      <c r="H80" s="1223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43" t="s">
        <v>206</v>
      </c>
      <c r="P80" s="1243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40"/>
      <c r="B81" s="286" t="s">
        <v>483</v>
      </c>
      <c r="C81" s="1192"/>
      <c r="D81" s="763"/>
      <c r="E81" s="559">
        <f t="shared" si="3"/>
        <v>0</v>
      </c>
      <c r="F81" s="855">
        <v>193.2</v>
      </c>
      <c r="G81" s="862">
        <v>44552</v>
      </c>
      <c r="H81" s="1224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4"/>
      <c r="P81" s="1244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1101</v>
      </c>
      <c r="D82" s="629"/>
      <c r="E82" s="559">
        <f t="shared" si="3"/>
        <v>0</v>
      </c>
      <c r="F82" s="855">
        <v>400</v>
      </c>
      <c r="G82" s="862">
        <v>44558</v>
      </c>
      <c r="H82" s="934" t="s">
        <v>1102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1222" t="s">
        <v>827</v>
      </c>
      <c r="B83" s="286" t="s">
        <v>1142</v>
      </c>
      <c r="C83" s="1220" t="s">
        <v>1143</v>
      </c>
      <c r="D83" s="629"/>
      <c r="E83" s="559">
        <f t="shared" si="3"/>
        <v>0</v>
      </c>
      <c r="F83" s="855">
        <v>326</v>
      </c>
      <c r="G83" s="862">
        <v>44560</v>
      </c>
      <c r="H83" s="1223">
        <v>36301</v>
      </c>
      <c r="I83" s="855">
        <v>326</v>
      </c>
      <c r="J83" s="35">
        <f t="shared" si="0"/>
        <v>0</v>
      </c>
      <c r="K83" s="581">
        <v>27</v>
      </c>
      <c r="L83" s="323"/>
      <c r="M83" s="323"/>
      <c r="N83" s="38">
        <f t="shared" si="1"/>
        <v>8802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1151"/>
      <c r="B84" s="286" t="s">
        <v>1144</v>
      </c>
      <c r="C84" s="1221"/>
      <c r="D84" s="628"/>
      <c r="E84" s="559">
        <f t="shared" si="3"/>
        <v>0</v>
      </c>
      <c r="F84" s="855">
        <v>269.39999999999998</v>
      </c>
      <c r="G84" s="862">
        <v>44560</v>
      </c>
      <c r="H84" s="1224"/>
      <c r="I84" s="855">
        <v>269.39999999999998</v>
      </c>
      <c r="J84" s="35">
        <f t="shared" si="0"/>
        <v>0</v>
      </c>
      <c r="K84" s="581">
        <v>54</v>
      </c>
      <c r="L84" s="323"/>
      <c r="M84" s="323"/>
      <c r="N84" s="38">
        <f t="shared" si="1"/>
        <v>14547.599999999999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7"/>
      <c r="M86" s="1098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7"/>
      <c r="M87" s="1098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43"/>
      <c r="P93" s="1241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4"/>
      <c r="P94" s="1242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6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6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6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6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6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64" t="s">
        <v>19</v>
      </c>
      <c r="G258" s="964"/>
      <c r="H258" s="965"/>
      <c r="I258" s="216">
        <f>SUM(I4:I257)</f>
        <v>526812.85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19653541.965000007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20091761.965000007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7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7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7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7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7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7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7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7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7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7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7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7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7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41"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O78:O79"/>
    <mergeCell ref="P78:P79"/>
    <mergeCell ref="O72:O75"/>
    <mergeCell ref="P72:P75"/>
    <mergeCell ref="A78:A79"/>
    <mergeCell ref="C80:C81"/>
    <mergeCell ref="C78:C79"/>
    <mergeCell ref="W1:X1"/>
    <mergeCell ref="O3:P3"/>
    <mergeCell ref="P64:P65"/>
    <mergeCell ref="H78:H79"/>
    <mergeCell ref="A72:A75"/>
    <mergeCell ref="G72:G75"/>
    <mergeCell ref="H72:H75"/>
    <mergeCell ref="C72:C75"/>
    <mergeCell ref="C83:C84"/>
    <mergeCell ref="A83:A84"/>
    <mergeCell ref="H83:H84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7" t="s">
        <v>89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33" t="s">
        <v>138</v>
      </c>
      <c r="B38" s="328" t="s">
        <v>56</v>
      </c>
      <c r="C38" s="1031" t="s">
        <v>184</v>
      </c>
      <c r="D38" s="329"/>
      <c r="E38" s="47"/>
      <c r="F38" s="320">
        <v>1321.6</v>
      </c>
      <c r="G38" s="321">
        <v>44228</v>
      </c>
      <c r="H38" s="103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92" t="s">
        <v>35</v>
      </c>
      <c r="P38" s="99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34"/>
      <c r="B39" s="328" t="s">
        <v>139</v>
      </c>
      <c r="C39" s="1032"/>
      <c r="D39" s="330"/>
      <c r="E39" s="47"/>
      <c r="F39" s="51">
        <v>69.599999999999994</v>
      </c>
      <c r="G39" s="87">
        <v>44228</v>
      </c>
      <c r="H39" s="103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3"/>
      <c r="P39" s="99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25" t="s">
        <v>138</v>
      </c>
      <c r="B44" s="86" t="s">
        <v>56</v>
      </c>
      <c r="C44" s="1021" t="s">
        <v>217</v>
      </c>
      <c r="D44" s="69"/>
      <c r="E44" s="47"/>
      <c r="F44" s="51">
        <v>961.2</v>
      </c>
      <c r="G44" s="1027">
        <v>44242</v>
      </c>
      <c r="H44" s="102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29" t="s">
        <v>35</v>
      </c>
      <c r="P44" s="101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26"/>
      <c r="B45" s="292" t="s">
        <v>58</v>
      </c>
      <c r="C45" s="1022"/>
      <c r="D45" s="293"/>
      <c r="E45" s="93"/>
      <c r="F45" s="51">
        <v>199.4</v>
      </c>
      <c r="G45" s="1028"/>
      <c r="H45" s="102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30"/>
      <c r="P45" s="102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71"/>
      <c r="P50" s="97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101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17"/>
      <c r="P51" s="101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64" t="s">
        <v>19</v>
      </c>
      <c r="G67" s="964"/>
      <c r="H67" s="96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160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90" t="s">
        <v>55</v>
      </c>
      <c r="B55" s="328" t="s">
        <v>56</v>
      </c>
      <c r="C55" s="1031" t="s">
        <v>316</v>
      </c>
      <c r="D55" s="330"/>
      <c r="E55" s="47"/>
      <c r="F55" s="519">
        <f>270.8+233.4</f>
        <v>504.20000000000005</v>
      </c>
      <c r="G55" s="87">
        <v>44270</v>
      </c>
      <c r="H55" s="98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43" t="s">
        <v>224</v>
      </c>
      <c r="P55" s="10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91"/>
      <c r="B56" s="328" t="s">
        <v>56</v>
      </c>
      <c r="C56" s="1032"/>
      <c r="D56" s="330"/>
      <c r="E56" s="47"/>
      <c r="F56" s="519">
        <v>936.4</v>
      </c>
      <c r="G56" s="87">
        <v>44270</v>
      </c>
      <c r="H56" s="98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4"/>
      <c r="P56" s="10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71" t="s">
        <v>206</v>
      </c>
      <c r="P59" s="97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17"/>
      <c r="P60" s="101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7" t="s">
        <v>19</v>
      </c>
      <c r="G222" s="1037"/>
      <c r="H222" s="10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267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7" t="s">
        <v>347</v>
      </c>
      <c r="M13" s="10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64" t="s">
        <v>19</v>
      </c>
      <c r="G226" s="964"/>
      <c r="H226" s="96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342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9" t="s">
        <v>35</v>
      </c>
      <c r="P59" s="105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50"/>
      <c r="P60" s="1052"/>
      <c r="Q60" s="94"/>
      <c r="R60" s="40"/>
      <c r="S60" s="41"/>
      <c r="T60" s="42"/>
      <c r="U60" s="43"/>
      <c r="V60" s="44"/>
    </row>
    <row r="61" spans="1:24" ht="18.75" customHeight="1" x14ac:dyDescent="0.3">
      <c r="A61" s="1062" t="s">
        <v>55</v>
      </c>
      <c r="B61" s="328" t="s">
        <v>56</v>
      </c>
      <c r="C61" s="984" t="s">
        <v>456</v>
      </c>
      <c r="D61" s="293"/>
      <c r="E61" s="93"/>
      <c r="F61" s="51">
        <v>1021.2</v>
      </c>
      <c r="G61" s="49">
        <v>44347</v>
      </c>
      <c r="H61" s="106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64" t="s">
        <v>35</v>
      </c>
      <c r="P61" s="106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40"/>
      <c r="B62" s="328" t="s">
        <v>397</v>
      </c>
      <c r="C62" s="985"/>
      <c r="D62" s="293"/>
      <c r="E62" s="93"/>
      <c r="F62" s="51">
        <v>97.9</v>
      </c>
      <c r="G62" s="49">
        <v>44347</v>
      </c>
      <c r="H62" s="95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61"/>
      <c r="P62" s="96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6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71"/>
      <c r="P63" s="97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101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17"/>
      <c r="P64" s="101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53" t="s">
        <v>24</v>
      </c>
      <c r="B68" s="599" t="s">
        <v>401</v>
      </c>
      <c r="C68" s="1056" t="s">
        <v>402</v>
      </c>
      <c r="D68" s="600"/>
      <c r="E68" s="97"/>
      <c r="F68" s="320">
        <f>115+102.2+84.9+48</f>
        <v>350.1</v>
      </c>
      <c r="G68" s="321">
        <v>44319</v>
      </c>
      <c r="H68" s="98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92" t="s">
        <v>224</v>
      </c>
      <c r="P68" s="99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54"/>
      <c r="B69" s="599" t="s">
        <v>399</v>
      </c>
      <c r="C69" s="1057"/>
      <c r="D69" s="600"/>
      <c r="E69" s="97"/>
      <c r="F69" s="320">
        <f>86.8+94.2+29.3</f>
        <v>210.3</v>
      </c>
      <c r="G69" s="321">
        <v>44319</v>
      </c>
      <c r="H69" s="105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60"/>
      <c r="P69" s="106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55"/>
      <c r="B70" s="599" t="s">
        <v>403</v>
      </c>
      <c r="C70" s="1058"/>
      <c r="D70" s="600"/>
      <c r="E70" s="97"/>
      <c r="F70" s="320">
        <v>23.4</v>
      </c>
      <c r="G70" s="321">
        <v>44319</v>
      </c>
      <c r="H70" s="98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3"/>
      <c r="P70" s="99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70" t="s">
        <v>24</v>
      </c>
      <c r="B82" s="659" t="s">
        <v>478</v>
      </c>
      <c r="C82" s="1002" t="s">
        <v>479</v>
      </c>
      <c r="D82" s="438"/>
      <c r="E82" s="97"/>
      <c r="F82" s="418">
        <v>2525.1999999999998</v>
      </c>
      <c r="G82" s="1013">
        <v>44341</v>
      </c>
      <c r="H82" s="102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9" t="s">
        <v>206</v>
      </c>
      <c r="P82" s="106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71"/>
      <c r="B83" s="659" t="s">
        <v>438</v>
      </c>
      <c r="C83" s="1073"/>
      <c r="D83" s="438"/>
      <c r="E83" s="97"/>
      <c r="F83" s="418">
        <v>4048</v>
      </c>
      <c r="G83" s="1075"/>
      <c r="H83" s="107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66"/>
      <c r="P83" s="1068"/>
      <c r="Q83" s="94"/>
      <c r="R83" s="40"/>
      <c r="S83" s="41"/>
      <c r="T83" s="42"/>
      <c r="U83" s="43"/>
      <c r="V83" s="44"/>
    </row>
    <row r="84" spans="1:22" ht="17.25" x14ac:dyDescent="0.3">
      <c r="A84" s="1071"/>
      <c r="B84" s="659" t="s">
        <v>481</v>
      </c>
      <c r="C84" s="1073"/>
      <c r="D84" s="438"/>
      <c r="E84" s="97"/>
      <c r="F84" s="418">
        <v>2185.8000000000002</v>
      </c>
      <c r="G84" s="1075"/>
      <c r="H84" s="107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66"/>
      <c r="P84" s="1068"/>
      <c r="Q84" s="94"/>
      <c r="R84" s="40"/>
      <c r="S84" s="41"/>
      <c r="T84" s="42"/>
      <c r="U84" s="43"/>
      <c r="V84" s="44"/>
    </row>
    <row r="85" spans="1:22" ht="17.25" x14ac:dyDescent="0.3">
      <c r="A85" s="1071"/>
      <c r="B85" s="659" t="s">
        <v>482</v>
      </c>
      <c r="C85" s="1073"/>
      <c r="D85" s="438"/>
      <c r="E85" s="97"/>
      <c r="F85" s="418">
        <v>413</v>
      </c>
      <c r="G85" s="1075"/>
      <c r="H85" s="107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66"/>
      <c r="P85" s="1068"/>
      <c r="Q85" s="94"/>
      <c r="R85" s="40"/>
      <c r="S85" s="41"/>
      <c r="T85" s="42"/>
      <c r="U85" s="43"/>
      <c r="V85" s="44"/>
    </row>
    <row r="86" spans="1:22" ht="17.25" x14ac:dyDescent="0.3">
      <c r="A86" s="1071"/>
      <c r="B86" s="659" t="s">
        <v>58</v>
      </c>
      <c r="C86" s="1073"/>
      <c r="D86" s="438"/>
      <c r="E86" s="97"/>
      <c r="F86" s="418">
        <v>518</v>
      </c>
      <c r="G86" s="1075"/>
      <c r="H86" s="107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66"/>
      <c r="P86" s="1068"/>
      <c r="Q86" s="94"/>
      <c r="R86" s="40"/>
      <c r="S86" s="41"/>
      <c r="T86" s="42"/>
      <c r="U86" s="43"/>
      <c r="V86" s="44"/>
    </row>
    <row r="87" spans="1:22" ht="17.25" x14ac:dyDescent="0.3">
      <c r="A87" s="1071"/>
      <c r="B87" s="659" t="s">
        <v>483</v>
      </c>
      <c r="C87" s="1073"/>
      <c r="D87" s="438"/>
      <c r="E87" s="97"/>
      <c r="F87" s="418">
        <v>1848.4</v>
      </c>
      <c r="G87" s="1075"/>
      <c r="H87" s="107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66"/>
      <c r="P87" s="1068"/>
      <c r="Q87" s="94"/>
      <c r="R87" s="40"/>
      <c r="S87" s="41"/>
      <c r="T87" s="42"/>
      <c r="U87" s="43"/>
      <c r="V87" s="44"/>
    </row>
    <row r="88" spans="1:22" ht="17.25" x14ac:dyDescent="0.3">
      <c r="A88" s="1071"/>
      <c r="B88" s="659" t="s">
        <v>484</v>
      </c>
      <c r="C88" s="1073"/>
      <c r="D88" s="438"/>
      <c r="E88" s="97"/>
      <c r="F88" s="418">
        <v>744</v>
      </c>
      <c r="G88" s="1075"/>
      <c r="H88" s="107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66"/>
      <c r="P88" s="1068"/>
      <c r="Q88" s="94"/>
      <c r="R88" s="40"/>
      <c r="S88" s="41"/>
      <c r="T88" s="42"/>
      <c r="U88" s="43"/>
      <c r="V88" s="44"/>
    </row>
    <row r="89" spans="1:22" ht="18" thickBot="1" x14ac:dyDescent="0.35">
      <c r="A89" s="1072"/>
      <c r="B89" s="659" t="s">
        <v>485</v>
      </c>
      <c r="C89" s="1003"/>
      <c r="D89" s="438"/>
      <c r="E89" s="97"/>
      <c r="F89" s="418">
        <v>1469</v>
      </c>
      <c r="G89" s="1014"/>
      <c r="H89" s="102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50"/>
      <c r="P89" s="106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64" t="s">
        <v>19</v>
      </c>
      <c r="G253" s="964"/>
      <c r="H253" s="96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426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90" t="s">
        <v>55</v>
      </c>
      <c r="B54" s="328" t="s">
        <v>56</v>
      </c>
      <c r="C54" s="1090" t="s">
        <v>521</v>
      </c>
      <c r="D54" s="608"/>
      <c r="E54" s="607"/>
      <c r="F54" s="51">
        <v>1499.2</v>
      </c>
      <c r="G54" s="87">
        <v>44361</v>
      </c>
      <c r="H54" s="109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8" t="s">
        <v>224</v>
      </c>
      <c r="P54" s="108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91"/>
      <c r="B55" s="328" t="s">
        <v>441</v>
      </c>
      <c r="C55" s="1091"/>
      <c r="D55" s="608"/>
      <c r="E55" s="607"/>
      <c r="F55" s="51">
        <v>90</v>
      </c>
      <c r="G55" s="87">
        <v>44361</v>
      </c>
      <c r="H55" s="109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8"/>
      <c r="P55" s="1089"/>
      <c r="Q55" s="508"/>
      <c r="R55" s="40"/>
      <c r="S55" s="67"/>
      <c r="T55" s="67"/>
      <c r="U55" s="43"/>
      <c r="V55" s="326"/>
    </row>
    <row r="56" spans="1:24" ht="23.25" customHeight="1" x14ac:dyDescent="0.3">
      <c r="A56" s="1092" t="s">
        <v>55</v>
      </c>
      <c r="B56" s="328" t="s">
        <v>56</v>
      </c>
      <c r="C56" s="1094" t="s">
        <v>524</v>
      </c>
      <c r="D56" s="608"/>
      <c r="E56" s="607"/>
      <c r="F56" s="51">
        <v>1318</v>
      </c>
      <c r="G56" s="87">
        <v>44368</v>
      </c>
      <c r="H56" s="102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60" t="s">
        <v>224</v>
      </c>
      <c r="P56" s="107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93"/>
      <c r="B57" s="328" t="s">
        <v>441</v>
      </c>
      <c r="C57" s="1094"/>
      <c r="D57" s="608"/>
      <c r="E57" s="607"/>
      <c r="F57" s="51">
        <v>112.8</v>
      </c>
      <c r="G57" s="87">
        <v>44368</v>
      </c>
      <c r="H57" s="102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61"/>
      <c r="P57" s="1077"/>
      <c r="Q57" s="508"/>
      <c r="R57" s="40"/>
      <c r="S57" s="67"/>
      <c r="T57" s="67"/>
      <c r="U57" s="43"/>
      <c r="V57" s="44"/>
    </row>
    <row r="58" spans="1:24" ht="26.25" customHeight="1" x14ac:dyDescent="0.3">
      <c r="A58" s="1025" t="s">
        <v>55</v>
      </c>
      <c r="B58" s="328" t="s">
        <v>56</v>
      </c>
      <c r="C58" s="956" t="s">
        <v>525</v>
      </c>
      <c r="D58" s="608"/>
      <c r="E58" s="607"/>
      <c r="F58" s="51">
        <v>1272.8</v>
      </c>
      <c r="G58" s="1080">
        <v>44375</v>
      </c>
      <c r="H58" s="107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60" t="s">
        <v>224</v>
      </c>
      <c r="P58" s="107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26"/>
      <c r="B59" s="292" t="s">
        <v>441</v>
      </c>
      <c r="C59" s="957"/>
      <c r="D59" s="610"/>
      <c r="E59" s="609"/>
      <c r="F59" s="51">
        <v>91.4</v>
      </c>
      <c r="G59" s="1081"/>
      <c r="H59" s="107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61"/>
      <c r="P59" s="107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84" t="s">
        <v>451</v>
      </c>
      <c r="B72" s="659" t="s">
        <v>452</v>
      </c>
      <c r="C72" s="1082" t="s">
        <v>453</v>
      </c>
      <c r="D72" s="660"/>
      <c r="E72" s="613"/>
      <c r="F72" s="51">
        <v>202.02</v>
      </c>
      <c r="G72" s="87">
        <v>44361</v>
      </c>
      <c r="H72" s="1078" t="s">
        <v>455</v>
      </c>
      <c r="I72" s="48">
        <v>202.02</v>
      </c>
      <c r="J72" s="35">
        <f t="shared" si="0"/>
        <v>0</v>
      </c>
      <c r="K72" s="56">
        <v>55</v>
      </c>
      <c r="L72" s="1086" t="s">
        <v>460</v>
      </c>
      <c r="M72" s="108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85"/>
      <c r="B73" s="659" t="s">
        <v>454</v>
      </c>
      <c r="C73" s="1083"/>
      <c r="D73" s="660"/>
      <c r="E73" s="613"/>
      <c r="F73" s="51">
        <v>72.849999999999994</v>
      </c>
      <c r="G73" s="87">
        <v>44361</v>
      </c>
      <c r="H73" s="1079"/>
      <c r="I73" s="48">
        <v>72.849999999999994</v>
      </c>
      <c r="J73" s="35">
        <f t="shared" si="0"/>
        <v>0</v>
      </c>
      <c r="K73" s="56">
        <v>100</v>
      </c>
      <c r="L73" s="1086"/>
      <c r="M73" s="108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64" t="s">
        <v>19</v>
      </c>
      <c r="G243" s="964"/>
      <c r="H243" s="96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502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5" t="s">
        <v>440</v>
      </c>
      <c r="B53" s="328" t="s">
        <v>56</v>
      </c>
      <c r="C53" s="1031" t="s">
        <v>558</v>
      </c>
      <c r="D53" s="716"/>
      <c r="E53" s="607"/>
      <c r="F53" s="320">
        <v>1888.8</v>
      </c>
      <c r="G53" s="321">
        <v>44382</v>
      </c>
      <c r="H53" s="103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6"/>
      <c r="B54" s="328" t="s">
        <v>441</v>
      </c>
      <c r="C54" s="1032"/>
      <c r="D54" s="717"/>
      <c r="E54" s="607"/>
      <c r="F54" s="51">
        <v>101.8</v>
      </c>
      <c r="G54" s="87">
        <v>44382</v>
      </c>
      <c r="H54" s="103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9" t="s">
        <v>551</v>
      </c>
      <c r="B60" s="736" t="s">
        <v>552</v>
      </c>
      <c r="C60" s="1099" t="s">
        <v>553</v>
      </c>
      <c r="D60" s="707"/>
      <c r="E60" s="609"/>
      <c r="F60" s="51">
        <v>9342.59</v>
      </c>
      <c r="G60" s="1101">
        <v>44391</v>
      </c>
      <c r="H60" s="97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92" t="s">
        <v>224</v>
      </c>
      <c r="P60" s="11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40"/>
      <c r="B61" s="599" t="s">
        <v>53</v>
      </c>
      <c r="C61" s="1100"/>
      <c r="D61" s="707"/>
      <c r="E61" s="609"/>
      <c r="F61" s="51">
        <v>1320</v>
      </c>
      <c r="G61" s="1102"/>
      <c r="H61" s="959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3"/>
      <c r="P61" s="11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7"/>
      <c r="M73" s="10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7"/>
      <c r="M74" s="10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64" t="s">
        <v>19</v>
      </c>
      <c r="G244" s="964"/>
      <c r="H244" s="965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598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16" t="s">
        <v>55</v>
      </c>
      <c r="B54" s="292" t="s">
        <v>56</v>
      </c>
      <c r="C54" s="1118" t="s">
        <v>621</v>
      </c>
      <c r="D54" s="716"/>
      <c r="E54" s="607"/>
      <c r="F54" s="327">
        <v>1300.4050999999999</v>
      </c>
      <c r="G54" s="321">
        <v>44410</v>
      </c>
      <c r="H54" s="109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17"/>
      <c r="B55" s="292" t="s">
        <v>397</v>
      </c>
      <c r="C55" s="1119"/>
      <c r="D55" s="717"/>
      <c r="E55" s="607"/>
      <c r="F55" s="51">
        <v>99.4</v>
      </c>
      <c r="G55" s="87">
        <v>44410</v>
      </c>
      <c r="H55" s="109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20" t="s">
        <v>55</v>
      </c>
      <c r="B59" s="328" t="s">
        <v>56</v>
      </c>
      <c r="C59" s="968" t="s">
        <v>675</v>
      </c>
      <c r="D59" s="608"/>
      <c r="E59" s="607"/>
      <c r="F59" s="51">
        <v>185</v>
      </c>
      <c r="G59" s="49">
        <v>44425</v>
      </c>
      <c r="H59" s="111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60" t="s">
        <v>35</v>
      </c>
      <c r="P59" s="111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21"/>
      <c r="B60" s="328" t="s">
        <v>397</v>
      </c>
      <c r="C60" s="1012"/>
      <c r="D60" s="608"/>
      <c r="E60" s="607"/>
      <c r="F60" s="51">
        <v>112.5</v>
      </c>
      <c r="G60" s="49">
        <v>44425</v>
      </c>
      <c r="H60" s="111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61"/>
      <c r="P60" s="1115"/>
      <c r="Q60" s="508"/>
      <c r="R60" s="40"/>
      <c r="S60" s="67"/>
      <c r="T60" s="67"/>
      <c r="U60" s="43"/>
      <c r="V60" s="44"/>
    </row>
    <row r="61" spans="1:24" ht="17.25" x14ac:dyDescent="0.3">
      <c r="A61" s="1120" t="s">
        <v>55</v>
      </c>
      <c r="B61" s="292" t="s">
        <v>56</v>
      </c>
      <c r="C61" s="968" t="s">
        <v>676</v>
      </c>
      <c r="D61" s="608"/>
      <c r="E61" s="607"/>
      <c r="F61" s="51">
        <v>190.4</v>
      </c>
      <c r="G61" s="49">
        <v>44427</v>
      </c>
      <c r="H61" s="111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60" t="s">
        <v>35</v>
      </c>
      <c r="P61" s="111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22"/>
      <c r="B62" s="292" t="s">
        <v>397</v>
      </c>
      <c r="C62" s="1012"/>
      <c r="D62" s="608"/>
      <c r="E62" s="607"/>
      <c r="F62" s="51">
        <f>103.9+104.4</f>
        <v>208.3</v>
      </c>
      <c r="G62" s="49">
        <v>44427</v>
      </c>
      <c r="H62" s="111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61"/>
      <c r="P62" s="111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84" t="s">
        <v>55</v>
      </c>
      <c r="B64" s="292" t="s">
        <v>56</v>
      </c>
      <c r="C64" s="1082" t="s">
        <v>704</v>
      </c>
      <c r="D64" s="717"/>
      <c r="E64" s="607"/>
      <c r="F64" s="51">
        <v>1160.2</v>
      </c>
      <c r="G64" s="87">
        <v>44431</v>
      </c>
      <c r="H64" s="107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08" t="s">
        <v>35</v>
      </c>
      <c r="P64" s="1110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07"/>
      <c r="B65" s="292" t="s">
        <v>397</v>
      </c>
      <c r="C65" s="1083"/>
      <c r="D65" s="717"/>
      <c r="E65" s="607"/>
      <c r="F65" s="51">
        <v>117.2</v>
      </c>
      <c r="G65" s="87">
        <v>44431</v>
      </c>
      <c r="H65" s="107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09"/>
      <c r="P65" s="1111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84" t="s">
        <v>55</v>
      </c>
      <c r="B67" s="292" t="s">
        <v>56</v>
      </c>
      <c r="C67" s="968" t="s">
        <v>713</v>
      </c>
      <c r="D67" s="608"/>
      <c r="E67" s="607"/>
      <c r="F67" s="51">
        <v>162</v>
      </c>
      <c r="G67" s="49">
        <v>44434</v>
      </c>
      <c r="H67" s="111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60" t="s">
        <v>35</v>
      </c>
      <c r="P67" s="111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07"/>
      <c r="B68" s="292" t="s">
        <v>397</v>
      </c>
      <c r="C68" s="1012"/>
      <c r="D68" s="608"/>
      <c r="E68" s="607"/>
      <c r="F68" s="51">
        <f>85.3+107.2</f>
        <v>192.5</v>
      </c>
      <c r="G68" s="49">
        <v>44434</v>
      </c>
      <c r="H68" s="111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61"/>
      <c r="P68" s="1115"/>
      <c r="Q68" s="508"/>
      <c r="R68" s="40"/>
      <c r="S68" s="67"/>
      <c r="T68" s="67"/>
      <c r="U68" s="43"/>
      <c r="V68" s="44"/>
    </row>
    <row r="69" spans="1:22" ht="17.25" x14ac:dyDescent="0.3">
      <c r="A69" s="1084" t="s">
        <v>55</v>
      </c>
      <c r="B69" s="292" t="s">
        <v>56</v>
      </c>
      <c r="C69" s="968" t="s">
        <v>714</v>
      </c>
      <c r="D69" s="608"/>
      <c r="E69" s="607"/>
      <c r="F69" s="51">
        <f>164.4+166</f>
        <v>330.4</v>
      </c>
      <c r="G69" s="49">
        <v>44435</v>
      </c>
      <c r="H69" s="111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60" t="s">
        <v>35</v>
      </c>
      <c r="P69" s="111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85"/>
      <c r="B70" s="292" t="s">
        <v>397</v>
      </c>
      <c r="C70" s="1012"/>
      <c r="D70" s="608"/>
      <c r="E70" s="607"/>
      <c r="F70" s="51">
        <v>140.5</v>
      </c>
      <c r="G70" s="49">
        <v>44435</v>
      </c>
      <c r="H70" s="111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61"/>
      <c r="P70" s="111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7"/>
      <c r="M89" s="10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7"/>
      <c r="M90" s="10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64" t="s">
        <v>19</v>
      </c>
      <c r="G260" s="964"/>
      <c r="H260" s="965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7" t="s">
        <v>657</v>
      </c>
      <c r="B1" s="977"/>
      <c r="C1" s="977"/>
      <c r="D1" s="977"/>
      <c r="E1" s="977"/>
      <c r="F1" s="977"/>
      <c r="G1" s="977"/>
      <c r="H1" s="977"/>
      <c r="I1" s="977"/>
      <c r="J1" s="9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5" t="s">
        <v>99</v>
      </c>
      <c r="X1" s="976"/>
    </row>
    <row r="2" spans="1:24" thickBot="1" x14ac:dyDescent="0.3">
      <c r="A2" s="977"/>
      <c r="B2" s="977"/>
      <c r="C2" s="977"/>
      <c r="D2" s="977"/>
      <c r="E2" s="977"/>
      <c r="F2" s="977"/>
      <c r="G2" s="977"/>
      <c r="H2" s="977"/>
      <c r="I2" s="977"/>
      <c r="J2" s="9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23" t="s">
        <v>55</v>
      </c>
      <c r="B55" s="292" t="s">
        <v>56</v>
      </c>
      <c r="C55" s="1118" t="s">
        <v>726</v>
      </c>
      <c r="D55" s="717"/>
      <c r="E55" s="607"/>
      <c r="F55" s="51">
        <v>1598</v>
      </c>
      <c r="G55" s="87">
        <v>44445</v>
      </c>
      <c r="H55" s="109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6" t="s">
        <v>35</v>
      </c>
      <c r="P55" s="11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4"/>
      <c r="B56" s="292" t="s">
        <v>441</v>
      </c>
      <c r="C56" s="1125"/>
      <c r="D56" s="717"/>
      <c r="E56" s="607"/>
      <c r="F56" s="51">
        <v>91.6</v>
      </c>
      <c r="G56" s="87">
        <v>44445</v>
      </c>
      <c r="H56" s="109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7"/>
      <c r="P56" s="1129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7"/>
      <c r="M87" s="10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7"/>
      <c r="M88" s="10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64" t="s">
        <v>19</v>
      </c>
      <c r="G258" s="964"/>
      <c r="H258" s="965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2022-02-02T21:56:33Z</dcterms:modified>
</cp:coreProperties>
</file>