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1135" windowHeight="11715" firstSheet="1" activeTab="3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20" i="3"/>
  <c r="F15" i="3"/>
  <c r="F11" i="3"/>
  <c r="D87" i="3"/>
  <c r="M76" i="3" l="1"/>
  <c r="M36" i="4" l="1"/>
  <c r="M35" i="4" l="1"/>
  <c r="M34" i="4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<sst xmlns="http://schemas.openxmlformats.org/spreadsheetml/2006/main" count="295" uniqueCount="224">
  <si>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</si>
  <si>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</si>
  <si>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</si>
  <si>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</si>
  <si>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</si>
  <si>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</si>
  <si>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</si>
  <si>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</si>
  <si>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</si>
  <si>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</si>
  <si>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</si>
  <si>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</si>
  <si>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</si>
  <si>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</si>
  <si>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</si>
  <si>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</si>
  <si>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</si>
  <si>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</si>
  <si>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</si>
  <si>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</si>
  <si>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</si>
  <si>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</si>
  <si>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</si>
  <si>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</si>
  <si>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</si>
  <si>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</si>
  <si>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</si>
  <si>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</si>
  <si>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</si>
  <si>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</si>
  <si>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</si>
  <si>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</si>
  <si>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</si>
  <si>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</si>
  <si>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</si>
  <si>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</si>
  <si>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</si>
  <si>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</si>
  <si>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</si>
  <si>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</si>
  <si>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</si>
  <si>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</si>
  <si>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</si>
  <si>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</si>
  <si>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</si>
  <si>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</si>
  <si>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</si>
  <si>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</si>
  <si>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</si>
  <si>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</si>
  <si>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</si>
  <si>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</si>
  <si>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</si>
  <si>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</si>
  <si>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</si>
  <si>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</si>
  <si>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</si>
  <si>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</si>
  <si>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</si>
  <si>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</si>
  <si>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</si>
  <si>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</si>
  <si>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</si>
  <si>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</si>
  <si>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</si>
  <si>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</si>
  <si>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</si>
  <si>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</si>
  <si>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</si>
  <si>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</si>
  <si>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</si>
  <si>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</si>
  <si>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</si>
  <si>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</si>
  <si>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</si>
  <si>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</si>
  <si>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</si>
  <si>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</si>
  <si>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</si>
  <si>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</si>
  <si>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</si>
  <si>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</si>
  <si>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</si>
  <si>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</si>
  <si>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</si>
  <si>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</si>
  <si>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</si>
  <si>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</si>
  <si>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</si>
  <si>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</si>
  <si>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</si>
  <si>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</si>
  <si>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</si>
  <si>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</si>
  <si>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</si>
  <si>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</si>
  <si>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</si>
  <si>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</si>
  <si>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</si>
  <si>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</si>
  <si>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</si>
  <si>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</si>
  <si>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</si>
  <si>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</si>
  <si>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</si>
  <si>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</si>
  <si>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</si>
  <si>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</si>
  <si>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</si>
  <si>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</si>
  <si>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</si>
  <si>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</si>
  <si>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</si>
  <si>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</si>
  <si>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</si>
  <si>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</si>
  <si>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</si>
  <si>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</si>
  <si>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</si>
  <si>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</si>
  <si>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</si>
  <si>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</si>
  <si>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</si>
  <si>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</si>
  <si>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</si>
  <si>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</si>
  <si>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</si>
  <si>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</si>
  <si>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</si>
  <si>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</si>
  <si>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</si>
  <si>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</si>
  <si>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</si>
  <si>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</si>
  <si>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</si>
  <si>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</si>
  <si>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</si>
  <si>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</si>
  <si>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</si>
  <si>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</si>
  <si>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</si>
  <si>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</si>
  <si>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</si>
  <si>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</si>
  <si>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</si>
  <si>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</si>
  <si>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</si>
  <si>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</si>
  <si>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</si>
  <si>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</si>
  <si>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</si>
  <si>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</si>
  <si>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</si>
  <si>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</si>
  <si>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</si>
  <si>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</si>
  <si>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</si>
  <si>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</si>
  <si>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</si>
  <si>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</si>
  <si>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</si>
  <si>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</si>
  <si>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</si>
  <si>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</si>
  <si>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</si>
  <si>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</si>
  <si>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</si>
  <si>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</si>
  <si>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</si>
  <si>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</si>
  <si>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</si>
  <si>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</si>
  <si>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</si>
  <si>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</si>
  <si>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</si>
  <si>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</si>
  <si>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</si>
  <si>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</si>
  <si>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</si>
  <si>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</si>
  <si>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</si>
  <si>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</si>
  <si>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</si>
  <si>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</si>
  <si>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</si>
  <si>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</si>
  <si>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</si>
  <si>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</si>
  <si>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</si>
  <si>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</si>
  <si>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</si>
  <si>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</si>
  <si>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</si>
  <si>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</si>
  <si>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</si>
  <si>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</si>
  <si>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</si>
  <si>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</si>
  <si>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</si>
  <si>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</si>
  <si>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</si>
  <si>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</si>
  <si>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</si>
  <si>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</si>
  <si>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</si>
  <si>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</si>
  <si>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>30-12-22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</si>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</sst>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</fills>
  <borders count="8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0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166" fontId="4" fillId="0" borderId="35" xfId="0" applyNumberFormat="1" applyFont="1" applyFill="1" applyBorder="1"/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58" workbookViewId="0">
      <selection activeCell="C83" sqref="C8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2"/>
      <c r="C1" s="364" t="s">
        <v>26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18" ht="16.5" thickBot="1" x14ac:dyDescent="0.3">
      <c r="B2" s="36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66" t="s">
        <v>0</v>
      </c>
      <c r="C3" s="367"/>
      <c r="D3" s="14"/>
      <c r="E3" s="15"/>
      <c r="F3" s="16"/>
      <c r="H3" s="368" t="s">
        <v>1</v>
      </c>
      <c r="I3" s="368"/>
      <c r="K3" s="18"/>
      <c r="L3" s="19"/>
      <c r="M3" s="20"/>
      <c r="P3" s="360" t="s">
        <v>2</v>
      </c>
      <c r="R3" s="33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35" t="s">
        <v>5</v>
      </c>
      <c r="F4" s="336"/>
      <c r="H4" s="337" t="s">
        <v>6</v>
      </c>
      <c r="I4" s="338"/>
      <c r="J4" s="25"/>
      <c r="K4" s="26"/>
      <c r="L4" s="27"/>
      <c r="M4" s="28" t="s">
        <v>7</v>
      </c>
      <c r="N4" s="29" t="s">
        <v>8</v>
      </c>
      <c r="P4" s="361"/>
      <c r="Q4" s="30" t="s">
        <v>9</v>
      </c>
      <c r="R4" s="33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44997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f t="shared" si="2"/>
        <v>27736.53</v>
      </c>
      <c r="Q28" s="45">
        <f t="shared" si="0"/>
        <v>27736.53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86" t="s">
        <v>218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f t="shared" si="2"/>
        <v>220083.5</v>
      </c>
      <c r="Q29" s="45">
        <f t="shared" si="0"/>
        <v>220083.5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f t="shared" si="2"/>
        <v>22042.710000000003</v>
      </c>
      <c r="Q30" s="45">
        <f t="shared" si="0"/>
        <v>22042.710000000003</v>
      </c>
      <c r="R30" s="46">
        <v>0</v>
      </c>
    </row>
    <row r="31" spans="1:19" ht="18" thickBot="1" x14ac:dyDescent="0.35">
      <c r="A31" s="31"/>
      <c r="B31" s="32">
        <v>44950</v>
      </c>
      <c r="C31" s="33">
        <v>453654.75</v>
      </c>
      <c r="D31" s="79" t="s">
        <v>219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453654.75</v>
      </c>
      <c r="Q31" s="45">
        <f t="shared" si="0"/>
        <v>453654.75</v>
      </c>
      <c r="R31" s="46">
        <v>0</v>
      </c>
    </row>
    <row r="32" spans="1:19" ht="18" thickBot="1" x14ac:dyDescent="0.35">
      <c r="A32" s="31"/>
      <c r="B32" s="32">
        <v>44950</v>
      </c>
      <c r="C32" s="33">
        <v>204403.20000000001</v>
      </c>
      <c r="D32" s="81" t="s">
        <v>220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204403.20000000001</v>
      </c>
      <c r="Q32" s="45">
        <f t="shared" si="0"/>
        <v>204403.20000000001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>
        <v>44932</v>
      </c>
      <c r="K33" s="53" t="s">
        <v>215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44938</v>
      </c>
      <c r="K34" s="85" t="s">
        <v>216</v>
      </c>
      <c r="L34" s="49">
        <v>18328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44944</v>
      </c>
      <c r="K35" s="88" t="s">
        <v>217</v>
      </c>
      <c r="L35" s="89">
        <v>7271.18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44952</v>
      </c>
      <c r="K36" s="85" t="s">
        <v>217</v>
      </c>
      <c r="L36" s="49">
        <v>8321.48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44">
        <f>SUM(M5:M40)</f>
        <v>1399609.5</v>
      </c>
      <c r="N49" s="344">
        <f>SUM(N5:N40)</f>
        <v>910600</v>
      </c>
      <c r="P49" s="111">
        <f>SUM(P5:P40)</f>
        <v>4164902.15</v>
      </c>
      <c r="Q49" s="356">
        <f>SUM(Q5:Q40)</f>
        <v>927721.69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45"/>
      <c r="N50" s="345"/>
      <c r="P50" s="44"/>
      <c r="Q50" s="35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58">
        <f>M49+N49</f>
        <v>2310209.5</v>
      </c>
      <c r="N53" s="35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1182709.1300000001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683652.18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52" t="s">
        <v>15</v>
      </c>
      <c r="I77" s="353"/>
      <c r="J77" s="154"/>
      <c r="K77" s="354">
        <f>I75+L75</f>
        <v>736963.18</v>
      </c>
      <c r="L77" s="355"/>
      <c r="M77" s="155"/>
      <c r="N77" s="155"/>
      <c r="P77" s="44"/>
      <c r="Q77" s="19"/>
    </row>
    <row r="78" spans="1:17" x14ac:dyDescent="0.25">
      <c r="D78" s="346" t="s">
        <v>16</v>
      </c>
      <c r="E78" s="346"/>
      <c r="F78" s="156">
        <f>F75-K77-C75</f>
        <v>745574.68999999971</v>
      </c>
      <c r="I78" s="157"/>
      <c r="J78" s="158"/>
    </row>
    <row r="79" spans="1:17" ht="18.75" x14ac:dyDescent="0.3">
      <c r="D79" s="347" t="s">
        <v>17</v>
      </c>
      <c r="E79" s="347"/>
      <c r="F79" s="101">
        <v>-1513561.68</v>
      </c>
      <c r="I79" s="348" t="s">
        <v>18</v>
      </c>
      <c r="J79" s="349"/>
      <c r="K79" s="350">
        <f>F81+F82+F83</f>
        <v>2808538.2799999993</v>
      </c>
      <c r="L79" s="35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-839071.79000000027</v>
      </c>
      <c r="H81" s="168"/>
      <c r="I81" s="169" t="s">
        <v>21</v>
      </c>
      <c r="J81" s="170"/>
      <c r="K81" s="351">
        <f>-C4</f>
        <v>-3445405.07</v>
      </c>
      <c r="L81" s="35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339" t="s">
        <v>24</v>
      </c>
      <c r="E83" s="340"/>
      <c r="F83" s="173">
        <v>3504178.07</v>
      </c>
      <c r="I83" s="387" t="s">
        <v>221</v>
      </c>
      <c r="J83" s="388"/>
      <c r="K83" s="389">
        <f>K79+K81</f>
        <v>-636866.7900000005</v>
      </c>
      <c r="L83" s="38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30" sqref="E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287" t="s">
        <v>206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211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212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213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214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 t="s">
        <v>118</v>
      </c>
      <c r="J28" s="286">
        <v>11442</v>
      </c>
      <c r="K28" s="230">
        <v>9707.2000000000007</v>
      </c>
      <c r="L28" s="218"/>
      <c r="M28" s="231"/>
      <c r="N28" s="227">
        <f t="shared" si="1"/>
        <v>25520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 t="s">
        <v>119</v>
      </c>
      <c r="J29" s="288">
        <v>11455</v>
      </c>
      <c r="K29" s="289">
        <v>480</v>
      </c>
      <c r="L29" s="218"/>
      <c r="M29" s="231"/>
      <c r="N29" s="227">
        <f t="shared" si="1"/>
        <v>26000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26000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26000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26000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26000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26000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26000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69"/>
      <c r="J36" s="370"/>
      <c r="K36" s="370"/>
      <c r="L36" s="371"/>
      <c r="M36" s="101"/>
      <c r="N36" s="227">
        <f t="shared" si="1"/>
        <v>26000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69"/>
      <c r="J37" s="370"/>
      <c r="K37" s="370"/>
      <c r="L37" s="371"/>
      <c r="M37" s="101"/>
      <c r="N37" s="227">
        <f t="shared" si="1"/>
        <v>26000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26000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26000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72" t="s">
        <v>35</v>
      </c>
      <c r="J40" s="373"/>
      <c r="K40" s="84"/>
      <c r="L40" s="238"/>
      <c r="M40" s="84"/>
      <c r="N40" s="227">
        <f t="shared" si="1"/>
        <v>26000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74"/>
      <c r="J41" s="375"/>
      <c r="K41" s="84"/>
      <c r="L41" s="238"/>
      <c r="M41" s="84"/>
      <c r="N41" s="227">
        <f t="shared" si="1"/>
        <v>26000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76"/>
      <c r="J42" s="377"/>
      <c r="K42" s="84"/>
      <c r="L42" s="238"/>
      <c r="M42" s="84"/>
      <c r="N42" s="227">
        <f t="shared" si="1"/>
        <v>26000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26000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26000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26000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26000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26000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26000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26000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26000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26000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26000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26000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26000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26000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26000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26000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26000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26000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26000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26000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26000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26000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26000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26000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378" t="s">
        <v>35</v>
      </c>
      <c r="J67" s="379"/>
      <c r="K67" s="264">
        <f>SUM(K3:K66)</f>
        <v>102200.40000000001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82" t="s">
        <v>36</v>
      </c>
      <c r="I68" s="380"/>
      <c r="J68" s="38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38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207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209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208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210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tabSelected="1"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J48" sqref="J4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2"/>
      <c r="C1" s="364" t="s">
        <v>120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18" ht="16.5" thickBot="1" x14ac:dyDescent="0.3">
      <c r="B2" s="36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66" t="s">
        <v>0</v>
      </c>
      <c r="C3" s="367"/>
      <c r="D3" s="14"/>
      <c r="E3" s="15"/>
      <c r="F3" s="16"/>
      <c r="H3" s="368" t="s">
        <v>1</v>
      </c>
      <c r="I3" s="368"/>
      <c r="K3" s="18"/>
      <c r="L3" s="19"/>
      <c r="M3" s="20"/>
      <c r="P3" s="360" t="s">
        <v>2</v>
      </c>
      <c r="R3" s="33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35" t="s">
        <v>5</v>
      </c>
      <c r="F4" s="336"/>
      <c r="H4" s="337" t="s">
        <v>6</v>
      </c>
      <c r="I4" s="338"/>
      <c r="J4" s="25"/>
      <c r="K4" s="26"/>
      <c r="L4" s="27"/>
      <c r="M4" s="28" t="s">
        <v>7</v>
      </c>
      <c r="N4" s="29" t="s">
        <v>8</v>
      </c>
      <c r="P4" s="361"/>
      <c r="Q4" s="30" t="s">
        <v>9</v>
      </c>
      <c r="R4" s="33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0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0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0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</f>
        <v>223</v>
      </c>
      <c r="N36" s="43">
        <v>0</v>
      </c>
      <c r="P36" s="69">
        <f t="shared" si="2"/>
        <v>22711</v>
      </c>
      <c r="Q36" s="285">
        <f t="shared" si="0"/>
        <v>-73292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0</v>
      </c>
      <c r="N37" s="43">
        <v>6544</v>
      </c>
      <c r="P37" s="69">
        <f t="shared" si="2"/>
        <v>15423</v>
      </c>
      <c r="Q37" s="285">
        <f t="shared" si="0"/>
        <v>-77333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>
        <v>44956</v>
      </c>
      <c r="K46" s="48" t="s">
        <v>222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>
        <v>44957</v>
      </c>
      <c r="K47" s="48" t="s">
        <v>223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44">
        <f>SUM(M5:M40)</f>
        <v>1813712.8699999999</v>
      </c>
      <c r="N49" s="344">
        <f>SUM(N5:N40)</f>
        <v>1314937</v>
      </c>
      <c r="P49" s="111">
        <f>SUM(P5:P40)</f>
        <v>3805932.8699999996</v>
      </c>
      <c r="Q49" s="356">
        <f>SUM(Q5:Q40)</f>
        <v>-151621.13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45"/>
      <c r="N50" s="345"/>
      <c r="P50" s="44"/>
      <c r="Q50" s="357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58">
        <f>M49+N49</f>
        <v>3128649.87</v>
      </c>
      <c r="N53" s="35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563153.5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213560.87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52" t="s">
        <v>15</v>
      </c>
      <c r="I77" s="353"/>
      <c r="J77" s="154"/>
      <c r="K77" s="354">
        <f>I75+L75</f>
        <v>289436.37</v>
      </c>
      <c r="L77" s="355"/>
      <c r="M77" s="155"/>
      <c r="N77" s="155"/>
      <c r="P77" s="44"/>
      <c r="Q77" s="19"/>
    </row>
    <row r="78" spans="1:17" x14ac:dyDescent="0.25">
      <c r="D78" s="346" t="s">
        <v>16</v>
      </c>
      <c r="E78" s="346"/>
      <c r="F78" s="156">
        <f>F75-K77-C75</f>
        <v>3088197.13</v>
      </c>
      <c r="I78" s="157"/>
      <c r="J78" s="158"/>
    </row>
    <row r="79" spans="1:17" ht="18.75" x14ac:dyDescent="0.3">
      <c r="D79" s="347" t="s">
        <v>17</v>
      </c>
      <c r="E79" s="347"/>
      <c r="F79" s="101">
        <v>-1830849.67</v>
      </c>
      <c r="I79" s="348" t="s">
        <v>18</v>
      </c>
      <c r="J79" s="349"/>
      <c r="K79" s="350">
        <f>F81+F82+F83</f>
        <v>1485884.46</v>
      </c>
      <c r="L79" s="35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1257347.46</v>
      </c>
      <c r="H81" s="168"/>
      <c r="I81" s="169" t="s">
        <v>21</v>
      </c>
      <c r="J81" s="170"/>
      <c r="K81" s="351">
        <f>-C4</f>
        <v>-3504178.07</v>
      </c>
      <c r="L81" s="35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39" t="s">
        <v>24</v>
      </c>
      <c r="E83" s="340"/>
      <c r="F83" s="173">
        <v>0</v>
      </c>
      <c r="I83" s="341" t="s">
        <v>25</v>
      </c>
      <c r="J83" s="342"/>
      <c r="K83" s="343">
        <f>K79+K81</f>
        <v>-2018293.6099999999</v>
      </c>
      <c r="L83" s="34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zoomScale="115" zoomScaleNormal="115" workbookViewId="0">
      <selection activeCell="D70" sqref="D7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369"/>
      <c r="J36" s="370"/>
      <c r="K36" s="370"/>
      <c r="L36" s="37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369"/>
      <c r="J37" s="370"/>
      <c r="K37" s="370"/>
      <c r="L37" s="37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72" t="s">
        <v>35</v>
      </c>
      <c r="J40" s="37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74"/>
      <c r="J41" s="37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76"/>
      <c r="J42" s="37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378" t="s">
        <v>35</v>
      </c>
      <c r="J67" s="379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82" t="s">
        <v>36</v>
      </c>
      <c r="I68" s="384"/>
      <c r="J68" s="38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8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2023-03-29T21:39:11Z</dcterms:modified>
</cp:coreProperties>
</file>