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 firstSheet="9" activeTab="10"/>
  </bookViews>
  <sheets>
    <sheet name="SEMANA  01    2022   " sheetId="1" r:id="rId1"/>
    <sheet name="SEMANA   02   2022  " sheetId="2" r:id="rId2"/>
    <sheet name="SEMANA   03    2022    " sheetId="4" r:id="rId3"/>
    <sheet name="SEMANA   04    2022     " sheetId="6" r:id="rId4"/>
    <sheet name="SEMANA  05    2022      " sheetId="7" r:id="rId5"/>
    <sheet name="SEMANA   06   2022   " sheetId="8" r:id="rId6"/>
    <sheet name="SEMANA   07    2022" sheetId="9" r:id="rId7"/>
    <sheet name="SEMANA  08     2022     " sheetId="10" r:id="rId8"/>
    <sheet name="SEMANA  09    2022     " sheetId="11" r:id="rId9"/>
    <sheet name="SEMANA   10    2022   " sheetId="12" r:id="rId10"/>
    <sheet name="SEMANA   11     2022   " sheetId="13" r:id="rId11"/>
    <sheet name="Hoja1" sheetId="14" r:id="rId12"/>
    <sheet name="Hoja5" sheetId="5" r:id="rId13"/>
    <sheet name="Hoja3" sheetId="3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3" l="1"/>
  <c r="Z18" i="13"/>
  <c r="Y18" i="13"/>
  <c r="V18" i="13"/>
  <c r="O17" i="13"/>
  <c r="N17" i="13"/>
  <c r="L17" i="13"/>
  <c r="I17" i="13"/>
  <c r="AA16" i="13"/>
  <c r="AA18" i="13" s="1"/>
  <c r="Z16" i="13"/>
  <c r="Y16" i="13"/>
  <c r="X16" i="13"/>
  <c r="X18" i="13" s="1"/>
  <c r="W16" i="13"/>
  <c r="W18" i="13" s="1"/>
  <c r="V16" i="13"/>
  <c r="U16" i="13"/>
  <c r="U18" i="13" s="1"/>
  <c r="T16" i="13"/>
  <c r="T18" i="13" s="1"/>
  <c r="P16" i="13"/>
  <c r="M16" i="13"/>
  <c r="H15" i="13"/>
  <c r="M15" i="13" s="1"/>
  <c r="P15" i="13" s="1"/>
  <c r="G15" i="13"/>
  <c r="H14" i="13"/>
  <c r="M13" i="13"/>
  <c r="P13" i="13" s="1"/>
  <c r="H12" i="13"/>
  <c r="M12" i="13" s="1"/>
  <c r="P12" i="13" s="1"/>
  <c r="M11" i="13"/>
  <c r="P11" i="13" s="1"/>
  <c r="H11" i="13"/>
  <c r="H10" i="13"/>
  <c r="M10" i="13" s="1"/>
  <c r="P10" i="13" s="1"/>
  <c r="H9" i="13"/>
  <c r="H17" i="13" s="1"/>
  <c r="H8" i="13"/>
  <c r="M8" i="13" s="1"/>
  <c r="P8" i="13" s="1"/>
  <c r="M7" i="13"/>
  <c r="H7" i="13"/>
  <c r="M14" i="13" l="1"/>
  <c r="P14" i="13" s="1"/>
  <c r="AB18" i="13"/>
  <c r="P7" i="13"/>
  <c r="M9" i="13"/>
  <c r="P9" i="13" s="1"/>
  <c r="G14" i="12"/>
  <c r="Z18" i="12"/>
  <c r="Y18" i="12"/>
  <c r="V18" i="12"/>
  <c r="O17" i="12"/>
  <c r="N17" i="12"/>
  <c r="L17" i="12"/>
  <c r="I17" i="12"/>
  <c r="AA16" i="12"/>
  <c r="AA18" i="12" s="1"/>
  <c r="Z16" i="12"/>
  <c r="Y16" i="12"/>
  <c r="X16" i="12"/>
  <c r="X18" i="12" s="1"/>
  <c r="W16" i="12"/>
  <c r="W18" i="12" s="1"/>
  <c r="V16" i="12"/>
  <c r="U16" i="12"/>
  <c r="U18" i="12" s="1"/>
  <c r="T16" i="12"/>
  <c r="T18" i="12" s="1"/>
  <c r="M16" i="12"/>
  <c r="P16" i="12" s="1"/>
  <c r="G15" i="12"/>
  <c r="H15" i="12" s="1"/>
  <c r="M15" i="12" s="1"/>
  <c r="P15" i="12" s="1"/>
  <c r="H14" i="12"/>
  <c r="M14" i="12"/>
  <c r="P14" i="12" s="1"/>
  <c r="M13" i="12"/>
  <c r="P13" i="12" s="1"/>
  <c r="H12" i="12"/>
  <c r="M12" i="12" s="1"/>
  <c r="P12" i="12" s="1"/>
  <c r="H11" i="12"/>
  <c r="M11" i="12" s="1"/>
  <c r="P11" i="12" s="1"/>
  <c r="M10" i="12"/>
  <c r="P10" i="12" s="1"/>
  <c r="H10" i="12"/>
  <c r="H9" i="12"/>
  <c r="M9" i="12" s="1"/>
  <c r="P9" i="12" s="1"/>
  <c r="H8" i="12"/>
  <c r="M8" i="12" s="1"/>
  <c r="P8" i="12" s="1"/>
  <c r="H7" i="12"/>
  <c r="M7" i="12" s="1"/>
  <c r="M17" i="13" l="1"/>
  <c r="P20" i="13" s="1"/>
  <c r="P17" i="13"/>
  <c r="AB18" i="12"/>
  <c r="M17" i="12"/>
  <c r="P20" i="12" s="1"/>
  <c r="P7" i="12"/>
  <c r="P17" i="12" s="1"/>
  <c r="H17" i="12"/>
  <c r="G14" i="11"/>
  <c r="Y18" i="11"/>
  <c r="O17" i="11"/>
  <c r="N17" i="11"/>
  <c r="L17" i="11"/>
  <c r="I17" i="11"/>
  <c r="AA16" i="11"/>
  <c r="AA18" i="11" s="1"/>
  <c r="Z16" i="11"/>
  <c r="Z18" i="11" s="1"/>
  <c r="Y16" i="11"/>
  <c r="X16" i="11"/>
  <c r="X18" i="11" s="1"/>
  <c r="W16" i="11"/>
  <c r="W18" i="11" s="1"/>
  <c r="V16" i="11"/>
  <c r="V18" i="11" s="1"/>
  <c r="U16" i="11"/>
  <c r="U18" i="11" s="1"/>
  <c r="T16" i="11"/>
  <c r="T18" i="11" s="1"/>
  <c r="P16" i="11"/>
  <c r="M16" i="11"/>
  <c r="H10" i="11"/>
  <c r="H14" i="11"/>
  <c r="H9" i="11"/>
  <c r="M13" i="11" s="1"/>
  <c r="P13" i="11" s="1"/>
  <c r="H12" i="11"/>
  <c r="M12" i="11" s="1"/>
  <c r="P12" i="11" s="1"/>
  <c r="H11" i="11"/>
  <c r="M11" i="11" s="1"/>
  <c r="P11" i="11" s="1"/>
  <c r="M10" i="11"/>
  <c r="P10" i="11" s="1"/>
  <c r="G15" i="11"/>
  <c r="H15" i="11" s="1"/>
  <c r="M9" i="11" s="1"/>
  <c r="P9" i="11" s="1"/>
  <c r="H8" i="11"/>
  <c r="M8" i="11" s="1"/>
  <c r="P7" i="11"/>
  <c r="M7" i="11"/>
  <c r="H7" i="11"/>
  <c r="M14" i="11" l="1"/>
  <c r="P14" i="11" s="1"/>
  <c r="M15" i="11"/>
  <c r="P15" i="11" s="1"/>
  <c r="AB18" i="11"/>
  <c r="P8" i="11"/>
  <c r="H17" i="11"/>
  <c r="M9" i="10"/>
  <c r="G15" i="10"/>
  <c r="H9" i="10"/>
  <c r="Z18" i="10"/>
  <c r="U18" i="10"/>
  <c r="O17" i="10"/>
  <c r="N17" i="10"/>
  <c r="L17" i="10"/>
  <c r="I17" i="10"/>
  <c r="AA16" i="10"/>
  <c r="AA18" i="10" s="1"/>
  <c r="Z16" i="10"/>
  <c r="Y16" i="10"/>
  <c r="Y18" i="10" s="1"/>
  <c r="X16" i="10"/>
  <c r="X18" i="10" s="1"/>
  <c r="W16" i="10"/>
  <c r="W18" i="10" s="1"/>
  <c r="V16" i="10"/>
  <c r="V18" i="10" s="1"/>
  <c r="U16" i="10"/>
  <c r="T16" i="10"/>
  <c r="T18" i="10" s="1"/>
  <c r="M16" i="10"/>
  <c r="P16" i="10" s="1"/>
  <c r="M15" i="10"/>
  <c r="P15" i="10" s="1"/>
  <c r="H15" i="10"/>
  <c r="H14" i="10"/>
  <c r="M14" i="10" s="1"/>
  <c r="P14" i="10" s="1"/>
  <c r="G14" i="10"/>
  <c r="H13" i="10"/>
  <c r="M13" i="10" s="1"/>
  <c r="P13" i="10" s="1"/>
  <c r="H12" i="10"/>
  <c r="M12" i="10" s="1"/>
  <c r="P12" i="10" s="1"/>
  <c r="H11" i="10"/>
  <c r="M11" i="10" s="1"/>
  <c r="P11" i="10" s="1"/>
  <c r="M10" i="10"/>
  <c r="P10" i="10" s="1"/>
  <c r="G9" i="10"/>
  <c r="H8" i="10"/>
  <c r="M8" i="10" s="1"/>
  <c r="P8" i="10" s="1"/>
  <c r="H7" i="10"/>
  <c r="M7" i="10" s="1"/>
  <c r="M17" i="11" l="1"/>
  <c r="P20" i="11" s="1"/>
  <c r="P17" i="11"/>
  <c r="AB18" i="10"/>
  <c r="P9" i="10"/>
  <c r="H17" i="10"/>
  <c r="P7" i="10"/>
  <c r="M9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O17" i="9"/>
  <c r="N17" i="9"/>
  <c r="L17" i="9"/>
  <c r="I17" i="9"/>
  <c r="AA16" i="9"/>
  <c r="AA18" i="9" s="1"/>
  <c r="Z16" i="9"/>
  <c r="Z18" i="9" s="1"/>
  <c r="Y16" i="9"/>
  <c r="Y18" i="9" s="1"/>
  <c r="X16" i="9"/>
  <c r="X18" i="9" s="1"/>
  <c r="W16" i="9"/>
  <c r="W18" i="9" s="1"/>
  <c r="V16" i="9"/>
  <c r="V18" i="9" s="1"/>
  <c r="U16" i="9"/>
  <c r="U18" i="9" s="1"/>
  <c r="T16" i="9"/>
  <c r="T18" i="9" s="1"/>
  <c r="M16" i="9"/>
  <c r="P16" i="9" s="1"/>
  <c r="M15" i="9"/>
  <c r="P15" i="9" s="1"/>
  <c r="H15" i="9"/>
  <c r="H14" i="9"/>
  <c r="M14" i="9" s="1"/>
  <c r="P14" i="9" s="1"/>
  <c r="G14" i="9"/>
  <c r="H13" i="9"/>
  <c r="M13" i="9" s="1"/>
  <c r="P13" i="9" s="1"/>
  <c r="H12" i="9"/>
  <c r="M12" i="9" s="1"/>
  <c r="P12" i="9" s="1"/>
  <c r="H11" i="9"/>
  <c r="M11" i="9" s="1"/>
  <c r="P11" i="9" s="1"/>
  <c r="M10" i="9"/>
  <c r="P10" i="9" s="1"/>
  <c r="G9" i="9"/>
  <c r="H9" i="9" s="1"/>
  <c r="P9" i="9" s="1"/>
  <c r="H8" i="9"/>
  <c r="M8" i="9" s="1"/>
  <c r="P8" i="9" s="1"/>
  <c r="H7" i="9"/>
  <c r="M7" i="9" s="1"/>
  <c r="P17" i="10" l="1"/>
  <c r="M17" i="10"/>
  <c r="P20" i="10" s="1"/>
  <c r="M17" i="9"/>
  <c r="P20" i="9" s="1"/>
  <c r="P7" i="9"/>
  <c r="P17" i="9" s="1"/>
  <c r="AB18" i="9"/>
  <c r="H17" i="9"/>
  <c r="H9" i="8"/>
  <c r="M8" i="8" l="1"/>
  <c r="B23" i="8" l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O17" i="8"/>
  <c r="N17" i="8"/>
  <c r="L17" i="8"/>
  <c r="I17" i="8"/>
  <c r="AA16" i="8"/>
  <c r="AA18" i="8" s="1"/>
  <c r="Z16" i="8"/>
  <c r="Z18" i="8" s="1"/>
  <c r="Y16" i="8"/>
  <c r="Y18" i="8" s="1"/>
  <c r="X16" i="8"/>
  <c r="X18" i="8" s="1"/>
  <c r="W16" i="8"/>
  <c r="W18" i="8" s="1"/>
  <c r="V16" i="8"/>
  <c r="V18" i="8" s="1"/>
  <c r="U16" i="8"/>
  <c r="U18" i="8" s="1"/>
  <c r="T16" i="8"/>
  <c r="T18" i="8" s="1"/>
  <c r="P16" i="8"/>
  <c r="M16" i="8"/>
  <c r="H15" i="8"/>
  <c r="M15" i="8" s="1"/>
  <c r="P15" i="8" s="1"/>
  <c r="H14" i="8"/>
  <c r="G14" i="8"/>
  <c r="M14" i="8" s="1"/>
  <c r="P14" i="8" s="1"/>
  <c r="M13" i="8"/>
  <c r="P13" i="8" s="1"/>
  <c r="H13" i="8"/>
  <c r="H12" i="8"/>
  <c r="M12" i="8" s="1"/>
  <c r="P12" i="8" s="1"/>
  <c r="M11" i="8"/>
  <c r="P11" i="8" s="1"/>
  <c r="H11" i="8"/>
  <c r="H10" i="8"/>
  <c r="M10" i="8" s="1"/>
  <c r="P10" i="8" s="1"/>
  <c r="G9" i="8"/>
  <c r="M9" i="8" s="1"/>
  <c r="P9" i="8" s="1"/>
  <c r="H8" i="8"/>
  <c r="P8" i="8" s="1"/>
  <c r="H7" i="8"/>
  <c r="M7" i="8" s="1"/>
  <c r="AB18" i="8" l="1"/>
  <c r="P7" i="8"/>
  <c r="P17" i="8" s="1"/>
  <c r="M17" i="8"/>
  <c r="P20" i="8" s="1"/>
  <c r="H17" i="8"/>
  <c r="M8" i="7"/>
  <c r="H9" i="7"/>
  <c r="B25" i="7"/>
  <c r="B26" i="7" s="1"/>
  <c r="B27" i="7" s="1"/>
  <c r="B28" i="7" s="1"/>
  <c r="B29" i="7" s="1"/>
  <c r="B30" i="7" s="1"/>
  <c r="B31" i="7" s="1"/>
  <c r="B32" i="7" s="1"/>
  <c r="B33" i="7" s="1"/>
  <c r="B24" i="7"/>
  <c r="B23" i="7"/>
  <c r="O17" i="7"/>
  <c r="N17" i="7"/>
  <c r="L17" i="7"/>
  <c r="I17" i="7"/>
  <c r="AA16" i="7"/>
  <c r="AA18" i="7" s="1"/>
  <c r="Z16" i="7"/>
  <c r="Z18" i="7" s="1"/>
  <c r="Y16" i="7"/>
  <c r="Y18" i="7" s="1"/>
  <c r="X16" i="7"/>
  <c r="X18" i="7" s="1"/>
  <c r="W16" i="7"/>
  <c r="W18" i="7" s="1"/>
  <c r="V16" i="7"/>
  <c r="V18" i="7" s="1"/>
  <c r="U16" i="7"/>
  <c r="U18" i="7" s="1"/>
  <c r="T16" i="7"/>
  <c r="T18" i="7" s="1"/>
  <c r="P16" i="7"/>
  <c r="M16" i="7"/>
  <c r="H15" i="7"/>
  <c r="M15" i="7" s="1"/>
  <c r="P15" i="7" s="1"/>
  <c r="H14" i="7"/>
  <c r="G14" i="7"/>
  <c r="H13" i="7"/>
  <c r="M13" i="7" s="1"/>
  <c r="P13" i="7" s="1"/>
  <c r="P12" i="7"/>
  <c r="M12" i="7"/>
  <c r="H12" i="7"/>
  <c r="M11" i="7"/>
  <c r="P11" i="7" s="1"/>
  <c r="H11" i="7"/>
  <c r="H10" i="7"/>
  <c r="M10" i="7" s="1"/>
  <c r="P10" i="7" s="1"/>
  <c r="G9" i="7"/>
  <c r="M9" i="7" s="1"/>
  <c r="P9" i="7" s="1"/>
  <c r="H8" i="7"/>
  <c r="P7" i="7"/>
  <c r="M7" i="7"/>
  <c r="H7" i="7"/>
  <c r="AB18" i="7" l="1"/>
  <c r="M14" i="7"/>
  <c r="P14" i="7" s="1"/>
  <c r="P8" i="7"/>
  <c r="M17" i="7"/>
  <c r="P20" i="7" s="1"/>
  <c r="P17" i="7"/>
  <c r="H17" i="7"/>
  <c r="H9" i="6"/>
  <c r="B23" i="6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U18" i="6"/>
  <c r="O17" i="6"/>
  <c r="N17" i="6"/>
  <c r="L17" i="6"/>
  <c r="I17" i="6"/>
  <c r="AA16" i="6"/>
  <c r="AA18" i="6" s="1"/>
  <c r="Z16" i="6"/>
  <c r="Z18" i="6" s="1"/>
  <c r="Y16" i="6"/>
  <c r="Y18" i="6" s="1"/>
  <c r="X16" i="6"/>
  <c r="X18" i="6" s="1"/>
  <c r="W16" i="6"/>
  <c r="W18" i="6" s="1"/>
  <c r="V16" i="6"/>
  <c r="V18" i="6" s="1"/>
  <c r="U16" i="6"/>
  <c r="T16" i="6"/>
  <c r="T18" i="6" s="1"/>
  <c r="M16" i="6"/>
  <c r="P16" i="6" s="1"/>
  <c r="M15" i="6"/>
  <c r="P15" i="6" s="1"/>
  <c r="H15" i="6"/>
  <c r="H14" i="6"/>
  <c r="M14" i="6" s="1"/>
  <c r="P14" i="6" s="1"/>
  <c r="G14" i="6"/>
  <c r="H13" i="6"/>
  <c r="M13" i="6" s="1"/>
  <c r="P13" i="6" s="1"/>
  <c r="M12" i="6"/>
  <c r="P12" i="6" s="1"/>
  <c r="H12" i="6"/>
  <c r="H11" i="6"/>
  <c r="M11" i="6" s="1"/>
  <c r="P11" i="6" s="1"/>
  <c r="H10" i="6"/>
  <c r="M10" i="6" s="1"/>
  <c r="P10" i="6" s="1"/>
  <c r="G9" i="6"/>
  <c r="H8" i="6"/>
  <c r="M8" i="6" s="1"/>
  <c r="P8" i="6" s="1"/>
  <c r="M7" i="6"/>
  <c r="H7" i="6"/>
  <c r="M9" i="6" l="1"/>
  <c r="P9" i="6" s="1"/>
  <c r="AB18" i="6"/>
  <c r="H17" i="6"/>
  <c r="P7" i="6"/>
  <c r="P17" i="6" s="1"/>
  <c r="M9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O17" i="4"/>
  <c r="N17" i="4"/>
  <c r="L17" i="4"/>
  <c r="I17" i="4"/>
  <c r="AA16" i="4"/>
  <c r="AA18" i="4" s="1"/>
  <c r="Z16" i="4"/>
  <c r="Z18" i="4" s="1"/>
  <c r="Y16" i="4"/>
  <c r="Y18" i="4" s="1"/>
  <c r="X16" i="4"/>
  <c r="X18" i="4" s="1"/>
  <c r="W16" i="4"/>
  <c r="W18" i="4" s="1"/>
  <c r="V16" i="4"/>
  <c r="V18" i="4" s="1"/>
  <c r="U16" i="4"/>
  <c r="U18" i="4" s="1"/>
  <c r="T16" i="4"/>
  <c r="T18" i="4" s="1"/>
  <c r="M16" i="4"/>
  <c r="P16" i="4" s="1"/>
  <c r="M15" i="4"/>
  <c r="P15" i="4" s="1"/>
  <c r="H15" i="4"/>
  <c r="H14" i="4"/>
  <c r="M14" i="4" s="1"/>
  <c r="P14" i="4" s="1"/>
  <c r="G14" i="4"/>
  <c r="H13" i="4"/>
  <c r="M13" i="4" s="1"/>
  <c r="P13" i="4" s="1"/>
  <c r="H12" i="4"/>
  <c r="M12" i="4" s="1"/>
  <c r="P12" i="4" s="1"/>
  <c r="H11" i="4"/>
  <c r="M11" i="4" s="1"/>
  <c r="P11" i="4" s="1"/>
  <c r="H10" i="4"/>
  <c r="M10" i="4" s="1"/>
  <c r="P10" i="4" s="1"/>
  <c r="G9" i="4"/>
  <c r="H9" i="4" s="1"/>
  <c r="H8" i="4"/>
  <c r="M8" i="4" s="1"/>
  <c r="P8" i="4" s="1"/>
  <c r="H7" i="4"/>
  <c r="M7" i="4" s="1"/>
  <c r="M17" i="6" l="1"/>
  <c r="P20" i="6" s="1"/>
  <c r="P9" i="4"/>
  <c r="AB18" i="4"/>
  <c r="M17" i="4"/>
  <c r="P20" i="4" s="1"/>
  <c r="P7" i="4"/>
  <c r="P17" i="4" s="1"/>
  <c r="H17" i="4"/>
  <c r="M14" i="2"/>
  <c r="M7" i="2"/>
  <c r="H7" i="2"/>
  <c r="M9" i="2"/>
  <c r="B26" i="2" l="1"/>
  <c r="B27" i="2" s="1"/>
  <c r="B28" i="2" s="1"/>
  <c r="B29" i="2" s="1"/>
  <c r="B30" i="2" s="1"/>
  <c r="B31" i="2" s="1"/>
  <c r="B32" i="2" s="1"/>
  <c r="B33" i="2" s="1"/>
  <c r="B25" i="2"/>
  <c r="B24" i="2"/>
  <c r="B23" i="2"/>
  <c r="O17" i="2"/>
  <c r="N17" i="2"/>
  <c r="L17" i="2"/>
  <c r="I17" i="2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P16" i="2"/>
  <c r="M16" i="2"/>
  <c r="H15" i="2"/>
  <c r="M15" i="2" s="1"/>
  <c r="P15" i="2" s="1"/>
  <c r="H14" i="2"/>
  <c r="G14" i="2"/>
  <c r="H13" i="2"/>
  <c r="M13" i="2" s="1"/>
  <c r="P13" i="2" s="1"/>
  <c r="P12" i="2"/>
  <c r="M12" i="2"/>
  <c r="H12" i="2"/>
  <c r="M11" i="2"/>
  <c r="P11" i="2" s="1"/>
  <c r="H11" i="2"/>
  <c r="H10" i="2"/>
  <c r="M10" i="2" s="1"/>
  <c r="P10" i="2" s="1"/>
  <c r="G9" i="2"/>
  <c r="H9" i="2" s="1"/>
  <c r="P9" i="2" s="1"/>
  <c r="H8" i="2"/>
  <c r="P7" i="2"/>
  <c r="P14" i="2" l="1"/>
  <c r="H17" i="2"/>
  <c r="AB18" i="2"/>
  <c r="M8" i="2"/>
  <c r="G13" i="3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M17" i="2" l="1"/>
  <c r="P20" i="2" s="1"/>
  <c r="P8" i="2"/>
  <c r="P17" i="2" s="1"/>
  <c r="G14" i="3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<sst xmlns="http://schemas.openxmlformats.org/spreadsheetml/2006/main" count="549" uniqueCount="51">
  <si>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</si>
  <si>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</si>
  <si>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</si>
  <si>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</si>
  <si>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</si>
  <si>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</si>
  <si>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</si>
  <si>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</si>
  <si>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</si>
  <si>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</si>
  <si>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</si>
  <si>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</si>
  <si>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</si>
  <si>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</si>
  <si>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</si>
  <si>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</si>
  <si>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</si>
  <si>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</si>
  <si>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</si>
  <si>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</si>
  <si>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</si>
  <si>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</si>
  <si>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</si>
  <si>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</si>
  <si>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</si>
  <si>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</si>
  <si>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</si>
  <si>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</si>
  <si>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</si>
  <si>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</si>
  <si>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</si>
  <si>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</si>
  <si>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</si>
  <si>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</si>
  <si>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</si>
  <si>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</si>
  <si>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</si>
  <si>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</si>
  <si>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</si>
  <si>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</si>
  <si>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</si>
  <si>
    <t xml:space="preserve">SEMANA #  02    DEL     10   AL  16    E N E R O        2 0 2 2 </t>
  </si>
  <si>
    <t xml:space="preserve">SEMANA #  03    DEL     17   AL  23    E N E R O        2 0 2 2 </t>
  </si>
  <si>
    <t xml:space="preserve">SEMANA #  04    DEL     24   AL  30    E N E R O        2 0 2 2 </t>
  </si>
  <si>
    <t xml:space="preserve">SEMANA #  05    DEL     31   AL  06  FEBRERO       2 0 2 2 </t>
  </si>
  <si>
    <t xml:space="preserve">SEMANA #  06    DEL     07   AL  13  FEBRERO       2 0 2 2 </t>
  </si>
  <si>
    <t xml:space="preserve">SEMANA #  07    DEL     14   AL  21    FEBRERO       2 0 2 2 </t>
  </si>
  <si>
    <t xml:space="preserve">SEMANA #  08    DEL     21   AL  27   FEBRERO       2 0 2 2 </t>
  </si>
  <si>
    <t xml:space="preserve">SEMANA #  09    DEL     28   AL  06  MARZO       2 0 2 2 </t>
  </si>
  <si>
    <t xml:space="preserve">SEMANA #  10    DEL     07   AL  13   MARZO       2 0 2 2 </t>
  </si>
  <si>
    <t xml:space="preserve">SEMANA #  11    DEL     14   AL  20   MARZO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</si>
</sst>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1" fillId="0" borderId="22" xfId="0" applyFont="1" applyBorder="1" applyAlignment="1">
      <alignment horizontal="center" vertical="center" wrapText="1"/>
    </xf>
    <xf numFmtId="8" fontId="19" fillId="9" borderId="0" xfId="0" applyNumberFormat="1" applyFont="1" applyFill="1"/>
    <xf numFmtId="8" fontId="19" fillId="0" borderId="0" xfId="0" applyNumberFormat="1" applyFont="1" applyFill="1"/>
    <xf numFmtId="0" fontId="33" fillId="0" borderId="0" xfId="0" applyFont="1" applyFill="1"/>
    <xf numFmtId="0" fontId="33" fillId="0" borderId="0" xfId="0" applyFont="1" applyFill="1" applyAlignment="1">
      <alignment horizontal="center" vertical="center"/>
    </xf>
    <xf numFmtId="0" fontId="5" fillId="0" borderId="0" xfId="0" applyFont="1" applyFill="1"/>
    <xf numFmtId="44" fontId="14" fillId="0" borderId="0" xfId="1" applyFont="1" applyFill="1"/>
    <xf numFmtId="0" fontId="11" fillId="0" borderId="0" xfId="0" applyFont="1" applyFill="1" applyAlignment="1">
      <alignment horizontal="center" vertical="center"/>
    </xf>
    <xf numFmtId="44" fontId="5" fillId="0" borderId="0" xfId="0" applyNumberFormat="1" applyFont="1" applyFill="1"/>
    <xf numFmtId="16" fontId="14" fillId="0" borderId="0" xfId="0" applyNumberFormat="1" applyFont="1" applyFill="1" applyAlignment="1">
      <alignment horizontal="center"/>
    </xf>
    <xf numFmtId="44" fontId="5" fillId="0" borderId="0" xfId="1" applyFont="1" applyFill="1"/>
    <xf numFmtId="16" fontId="15" fillId="0" borderId="0" xfId="0" applyNumberFormat="1" applyFont="1" applyFill="1" applyAlignment="1">
      <alignment horizontal="center"/>
    </xf>
    <xf numFmtId="15" fontId="6" fillId="0" borderId="31" xfId="0" applyNumberFormat="1" applyFont="1" applyFill="1" applyBorder="1" applyAlignment="1">
      <alignment horizontal="center"/>
    </xf>
    <xf numFmtId="0" fontId="14" fillId="0" borderId="22" xfId="0" applyFont="1" applyBorder="1"/>
    <xf numFmtId="15" fontId="6" fillId="0" borderId="23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wrapText="1"/>
    </xf>
    <xf numFmtId="164" fontId="15" fillId="0" borderId="3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5" sqref="B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36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5</v>
      </c>
      <c r="F7" s="35"/>
      <c r="G7" s="36">
        <v>0</v>
      </c>
      <c r="H7" s="37">
        <f>D7*E7+F7*D7-0.02</f>
        <v>1833.3300000000002</v>
      </c>
      <c r="I7" s="38"/>
      <c r="J7" s="38"/>
      <c r="K7" s="38"/>
      <c r="L7" s="39"/>
      <c r="M7" s="40">
        <f>I7+H7+G7-L7-0.33</f>
        <v>1833.0000000000002</v>
      </c>
      <c r="N7" s="41">
        <v>0</v>
      </c>
      <c r="O7" s="39">
        <v>0</v>
      </c>
      <c r="P7" s="42">
        <f t="shared" ref="P7:P16" si="0">M7-O7</f>
        <v>1833.0000000000002</v>
      </c>
      <c r="Q7" s="43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460</v>
      </c>
      <c r="E8" s="47">
        <v>5</v>
      </c>
      <c r="F8" s="47"/>
      <c r="G8" s="48">
        <v>0</v>
      </c>
      <c r="H8" s="49">
        <f>D8*E8+D8*F8</f>
        <v>2300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56">
        <f t="shared" si="0"/>
        <v>1920.3199999999997</v>
      </c>
      <c r="Q8" s="57" t="s">
        <v>21</v>
      </c>
      <c r="R8" s="58"/>
      <c r="S8" s="59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1</v>
      </c>
      <c r="G9" s="65">
        <f>D9*F9</f>
        <v>433.34</v>
      </c>
      <c r="H9" s="49">
        <f>D9*E9+G9-0.04</f>
        <v>3033.34</v>
      </c>
      <c r="I9" s="66"/>
      <c r="J9" s="67"/>
      <c r="K9" s="67"/>
      <c r="L9" s="68"/>
      <c r="M9" s="53">
        <f>I9+H9-0.34</f>
        <v>3033</v>
      </c>
      <c r="N9" s="69" t="s">
        <v>24</v>
      </c>
      <c r="O9" s="55">
        <v>0</v>
      </c>
      <c r="P9" s="56">
        <f t="shared" si="0"/>
        <v>3033</v>
      </c>
      <c r="Q9" s="70" t="s">
        <v>19</v>
      </c>
      <c r="R9" s="71"/>
      <c r="S9" s="72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4</v>
      </c>
      <c r="V14" s="113">
        <v>2</v>
      </c>
      <c r="W14" s="113">
        <v>3</v>
      </c>
      <c r="X14" s="113">
        <v>0</v>
      </c>
      <c r="Y14" s="113">
        <v>5</v>
      </c>
      <c r="Z14" s="113">
        <v>10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20</v>
      </c>
      <c r="V16" s="126">
        <f t="shared" si="2"/>
        <v>6</v>
      </c>
      <c r="W16" s="126">
        <f t="shared" si="2"/>
        <v>10</v>
      </c>
      <c r="X16" s="126">
        <f t="shared" si="2"/>
        <v>9</v>
      </c>
      <c r="Y16" s="126">
        <f t="shared" si="2"/>
        <v>8</v>
      </c>
      <c r="Z16" s="126">
        <f t="shared" si="2"/>
        <v>10</v>
      </c>
      <c r="AA16" s="126">
        <f t="shared" si="2"/>
        <v>6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16046.67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16916.32</v>
      </c>
      <c r="N17" s="136">
        <f>SUM(N8:N16)</f>
        <v>0</v>
      </c>
      <c r="O17" s="137">
        <f>SUM(O8:O16)</f>
        <v>0</v>
      </c>
      <c r="P17" s="138">
        <f>SUM(P7:P16)</f>
        <v>16916.32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4000</v>
      </c>
      <c r="V18" s="143">
        <f t="shared" si="3"/>
        <v>600</v>
      </c>
      <c r="W18" s="144">
        <f t="shared" si="3"/>
        <v>500</v>
      </c>
      <c r="X18" s="143">
        <f t="shared" si="3"/>
        <v>180</v>
      </c>
      <c r="Y18" s="143">
        <f t="shared" si="3"/>
        <v>80</v>
      </c>
      <c r="Z18" s="143">
        <f t="shared" si="3"/>
        <v>50</v>
      </c>
      <c r="AA18" s="143">
        <f t="shared" si="3"/>
        <v>6</v>
      </c>
      <c r="AB18" s="145">
        <f>SUM(T18:AA18)</f>
        <v>16916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16916.32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2500</v>
      </c>
      <c r="C29" s="173"/>
      <c r="D29" s="175">
        <v>44211</v>
      </c>
    </row>
    <row r="30" spans="2:28" ht="15.75" x14ac:dyDescent="0.25">
      <c r="B30" s="167">
        <f t="shared" si="4"/>
        <v>2500</v>
      </c>
      <c r="C30" s="173"/>
      <c r="D30" s="175">
        <v>44218</v>
      </c>
    </row>
    <row r="31" spans="2:28" ht="15.75" x14ac:dyDescent="0.25">
      <c r="B31" s="167">
        <f t="shared" si="4"/>
        <v>2500</v>
      </c>
      <c r="C31" s="173"/>
      <c r="D31" s="175">
        <v>44225</v>
      </c>
    </row>
    <row r="32" spans="2:28" ht="15.75" x14ac:dyDescent="0.25">
      <c r="B32" s="167">
        <f t="shared" si="4"/>
        <v>2500</v>
      </c>
      <c r="C32" s="173"/>
      <c r="D32" s="175">
        <v>44232</v>
      </c>
    </row>
    <row r="33" spans="2:4" ht="15.75" x14ac:dyDescent="0.25">
      <c r="B33" s="167">
        <f t="shared" si="4"/>
        <v>2500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Q1" workbookViewId="0">
      <selection activeCell="R22" sqref="R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49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0</v>
      </c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16</v>
      </c>
      <c r="U16" s="126">
        <f t="shared" si="2"/>
        <v>20</v>
      </c>
      <c r="V16" s="126">
        <f t="shared" si="2"/>
        <v>10</v>
      </c>
      <c r="W16" s="126">
        <f t="shared" si="2"/>
        <v>0</v>
      </c>
      <c r="X16" s="126">
        <f t="shared" si="2"/>
        <v>3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13060.32</v>
      </c>
      <c r="N17" s="136">
        <f>SUM(N8:N16)</f>
        <v>0</v>
      </c>
      <c r="O17" s="137">
        <f>SUM(O8:O16)</f>
        <v>0</v>
      </c>
      <c r="P17" s="138">
        <f>SUM(P7:P16)</f>
        <v>13060.32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8000</v>
      </c>
      <c r="U18" s="143">
        <f t="shared" si="3"/>
        <v>4000</v>
      </c>
      <c r="V18" s="143">
        <f t="shared" si="3"/>
        <v>1000</v>
      </c>
      <c r="W18" s="144">
        <f t="shared" si="3"/>
        <v>0</v>
      </c>
      <c r="X18" s="143">
        <f t="shared" si="3"/>
        <v>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13060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13060.32</v>
      </c>
      <c r="Q20" s="211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3"/>
  <sheetViews>
    <sheetView tabSelected="1" topLeftCell="P1" workbookViewId="0">
      <selection activeCell="W21" sqref="W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50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6</v>
      </c>
      <c r="U14" s="113">
        <v>2</v>
      </c>
      <c r="V14" s="113">
        <v>1</v>
      </c>
      <c r="W14" s="113">
        <v>3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20</v>
      </c>
      <c r="V16" s="126">
        <f t="shared" si="2"/>
        <v>10</v>
      </c>
      <c r="W16" s="126">
        <f t="shared" si="2"/>
        <v>3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14310.32</v>
      </c>
      <c r="N17" s="136">
        <f>SUM(N8:N16)</f>
        <v>0</v>
      </c>
      <c r="O17" s="137">
        <f>SUM(O8:O16)</f>
        <v>0</v>
      </c>
      <c r="P17" s="138">
        <f>SUM(P7:P16)</f>
        <v>14310.32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4000</v>
      </c>
      <c r="V18" s="143">
        <f t="shared" si="3"/>
        <v>1000</v>
      </c>
      <c r="W18" s="144">
        <f t="shared" si="3"/>
        <v>150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14310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14310.32</v>
      </c>
      <c r="Q20" s="211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workbookViewId="0">
      <selection activeCell="B4" sqref="B4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183" t="s">
        <v>38</v>
      </c>
      <c r="D2" s="6"/>
    </row>
    <row r="3" spans="2:6" ht="38.25" thickBot="1" x14ac:dyDescent="0.3">
      <c r="F3" s="184" t="s">
        <v>17</v>
      </c>
    </row>
    <row r="4" spans="2:6" s="6" customFormat="1" ht="21" x14ac:dyDescent="0.3">
      <c r="B4" s="185"/>
      <c r="C4" s="186"/>
      <c r="D4" s="186"/>
      <c r="E4" s="186"/>
      <c r="F4" s="187" t="s">
        <v>20</v>
      </c>
    </row>
    <row r="5" spans="2:6" x14ac:dyDescent="0.25">
      <c r="B5" s="6" t="s">
        <v>0</v>
      </c>
    </row>
    <row r="6" spans="2:6" ht="37.5" x14ac:dyDescent="0.25">
      <c r="B6" t="s">
        <v>0</v>
      </c>
      <c r="F6" s="192" t="s">
        <v>39</v>
      </c>
    </row>
    <row r="7" spans="2:6" ht="18.75" x14ac:dyDescent="0.25">
      <c r="B7" t="s">
        <v>0</v>
      </c>
      <c r="F7" s="189" t="s">
        <v>30</v>
      </c>
    </row>
    <row r="8" spans="2:6" ht="18.75" x14ac:dyDescent="0.25">
      <c r="F8" s="189" t="s">
        <v>31</v>
      </c>
    </row>
    <row r="9" spans="2:6" ht="18.75" x14ac:dyDescent="0.25">
      <c r="B9" s="190"/>
      <c r="F9" s="183" t="s">
        <v>38</v>
      </c>
    </row>
    <row r="10" spans="2:6" x14ac:dyDescent="0.25">
      <c r="B10" s="190"/>
    </row>
    <row r="11" spans="2:6" ht="18.75" x14ac:dyDescent="0.25">
      <c r="B11" s="190"/>
      <c r="F11" s="189" t="s">
        <v>40</v>
      </c>
    </row>
    <row r="12" spans="2:6" x14ac:dyDescent="0.25">
      <c r="B12" s="190"/>
    </row>
    <row r="13" spans="2:6" ht="18.75" x14ac:dyDescent="0.3">
      <c r="B13" s="191"/>
    </row>
    <row r="14" spans="2:6" ht="23.25" x14ac:dyDescent="0.3">
      <c r="B14" s="191"/>
      <c r="F14" s="188" t="s">
        <v>22</v>
      </c>
    </row>
    <row r="15" spans="2:6" x14ac:dyDescent="0.25">
      <c r="B15" s="190"/>
    </row>
    <row r="16" spans="2:6" x14ac:dyDescent="0.25">
      <c r="B16" s="19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5:G15"/>
  <sheetViews>
    <sheetView topLeftCell="A2" workbookViewId="0">
      <selection activeCell="G19" sqref="G19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6"/>
      <c r="E5" s="176"/>
      <c r="F5" s="176"/>
      <c r="G5" s="176"/>
    </row>
    <row r="6" spans="4:7" ht="26.25" x14ac:dyDescent="0.4">
      <c r="D6" s="177">
        <v>500</v>
      </c>
      <c r="E6" s="178" t="s">
        <v>37</v>
      </c>
      <c r="F6" s="179">
        <v>18</v>
      </c>
      <c r="G6" s="180">
        <f>F6*D6</f>
        <v>9000</v>
      </c>
    </row>
    <row r="7" spans="4:7" ht="26.25" x14ac:dyDescent="0.4">
      <c r="D7" s="177">
        <v>200</v>
      </c>
      <c r="E7" s="178" t="s">
        <v>37</v>
      </c>
      <c r="F7" s="179">
        <v>20</v>
      </c>
      <c r="G7" s="180">
        <f t="shared" ref="G7:G13" si="0">F7*D7</f>
        <v>4000</v>
      </c>
    </row>
    <row r="8" spans="4:7" ht="26.25" x14ac:dyDescent="0.4">
      <c r="D8" s="177">
        <v>100</v>
      </c>
      <c r="E8" s="178" t="s">
        <v>37</v>
      </c>
      <c r="F8" s="179">
        <v>10</v>
      </c>
      <c r="G8" s="180">
        <f t="shared" si="0"/>
        <v>1000</v>
      </c>
    </row>
    <row r="9" spans="4:7" ht="26.25" x14ac:dyDescent="0.4">
      <c r="D9" s="177">
        <v>50</v>
      </c>
      <c r="E9" s="178" t="s">
        <v>37</v>
      </c>
      <c r="F9" s="179">
        <v>3</v>
      </c>
      <c r="G9" s="180">
        <f t="shared" si="0"/>
        <v>150</v>
      </c>
    </row>
    <row r="10" spans="4:7" ht="26.25" x14ac:dyDescent="0.4">
      <c r="D10" s="177">
        <v>20</v>
      </c>
      <c r="E10" s="178" t="s">
        <v>37</v>
      </c>
      <c r="F10" s="179">
        <v>8</v>
      </c>
      <c r="G10" s="180">
        <f t="shared" si="0"/>
        <v>160</v>
      </c>
    </row>
    <row r="11" spans="4:7" ht="26.25" x14ac:dyDescent="0.4">
      <c r="D11" s="177">
        <v>10</v>
      </c>
      <c r="E11" s="178" t="s">
        <v>37</v>
      </c>
      <c r="F11" s="179">
        <v>0</v>
      </c>
      <c r="G11" s="180">
        <f t="shared" si="0"/>
        <v>0</v>
      </c>
    </row>
    <row r="12" spans="4:7" ht="26.25" x14ac:dyDescent="0.4">
      <c r="D12" s="177">
        <v>5</v>
      </c>
      <c r="E12" s="178" t="s">
        <v>37</v>
      </c>
      <c r="F12" s="179">
        <v>0</v>
      </c>
      <c r="G12" s="180">
        <f t="shared" si="0"/>
        <v>0</v>
      </c>
    </row>
    <row r="13" spans="4:7" ht="26.25" x14ac:dyDescent="0.4">
      <c r="D13" s="177">
        <v>1</v>
      </c>
      <c r="E13" s="178" t="s">
        <v>37</v>
      </c>
      <c r="F13" s="179">
        <v>0</v>
      </c>
      <c r="G13" s="180">
        <f t="shared" si="0"/>
        <v>0</v>
      </c>
    </row>
    <row r="14" spans="4:7" ht="27" thickBot="1" x14ac:dyDescent="0.45">
      <c r="D14" s="181"/>
      <c r="G14" s="182">
        <f>SUM(G6:G13)</f>
        <v>14310</v>
      </c>
    </row>
    <row r="15" spans="4:7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41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2.5</v>
      </c>
      <c r="G9" s="65">
        <f>D9*F9</f>
        <v>1083.3499999999999</v>
      </c>
      <c r="H9" s="49">
        <f>D9*E9+G9-0.04</f>
        <v>3683.35</v>
      </c>
      <c r="I9" s="66"/>
      <c r="J9" s="67"/>
      <c r="K9" s="67"/>
      <c r="L9" s="68"/>
      <c r="M9" s="53">
        <f>I9+H9-0.35</f>
        <v>3683</v>
      </c>
      <c r="N9" s="69" t="s">
        <v>24</v>
      </c>
      <c r="O9" s="55">
        <v>0</v>
      </c>
      <c r="P9" s="56">
        <f t="shared" si="0"/>
        <v>3683</v>
      </c>
      <c r="Q9" s="70" t="s">
        <v>19</v>
      </c>
      <c r="R9" s="71"/>
      <c r="S9" s="72"/>
      <c r="T9">
        <v>5</v>
      </c>
      <c r="U9">
        <v>5</v>
      </c>
      <c r="V9">
        <v>1</v>
      </c>
      <c r="W9">
        <v>0</v>
      </c>
      <c r="X9">
        <v>4</v>
      </c>
      <c r="Y9">
        <v>0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</v>
      </c>
      <c r="F10" s="47"/>
      <c r="G10" s="75">
        <v>0</v>
      </c>
      <c r="H10" s="49">
        <f>D10*E10+D10*F10</f>
        <v>2240</v>
      </c>
      <c r="I10" s="76"/>
      <c r="J10" s="77"/>
      <c r="K10" s="77"/>
      <c r="L10" s="78">
        <v>0</v>
      </c>
      <c r="M10" s="53">
        <f t="shared" ref="M10:M16" si="1">I10+H10+G10-L10</f>
        <v>2240</v>
      </c>
      <c r="N10" s="79">
        <v>0</v>
      </c>
      <c r="O10" s="80">
        <v>0</v>
      </c>
      <c r="P10" s="81">
        <f t="shared" si="0"/>
        <v>2240</v>
      </c>
      <c r="Q10" s="82" t="s">
        <v>19</v>
      </c>
      <c r="R10" s="83"/>
      <c r="S10" s="83"/>
      <c r="T10">
        <v>3</v>
      </c>
      <c r="U10">
        <v>0</v>
      </c>
      <c r="V10">
        <v>3</v>
      </c>
      <c r="W10">
        <v>5</v>
      </c>
      <c r="X10">
        <v>7</v>
      </c>
      <c r="Y10">
        <v>5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17</v>
      </c>
      <c r="V16" s="126">
        <f t="shared" si="2"/>
        <v>11</v>
      </c>
      <c r="W16" s="126">
        <f t="shared" si="2"/>
        <v>7</v>
      </c>
      <c r="X16" s="126">
        <f t="shared" si="2"/>
        <v>17</v>
      </c>
      <c r="Y16" s="126">
        <f t="shared" si="2"/>
        <v>5</v>
      </c>
      <c r="Z16" s="126">
        <f t="shared" si="2"/>
        <v>0</v>
      </c>
      <c r="AA16" s="126">
        <f t="shared" si="2"/>
        <v>3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17123.370000000003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16743.32</v>
      </c>
      <c r="N17" s="136">
        <f>SUM(N8:N16)</f>
        <v>0</v>
      </c>
      <c r="O17" s="137">
        <f>SUM(O8:O16)</f>
        <v>0</v>
      </c>
      <c r="P17" s="138">
        <f>SUM(P7:P16)</f>
        <v>16743.32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3400</v>
      </c>
      <c r="V18" s="143">
        <f t="shared" si="3"/>
        <v>1100</v>
      </c>
      <c r="W18" s="144">
        <f t="shared" si="3"/>
        <v>350</v>
      </c>
      <c r="X18" s="143">
        <f t="shared" si="3"/>
        <v>340</v>
      </c>
      <c r="Y18" s="143">
        <f t="shared" si="3"/>
        <v>50</v>
      </c>
      <c r="Z18" s="143">
        <f t="shared" si="3"/>
        <v>0</v>
      </c>
      <c r="AA18" s="143">
        <f t="shared" si="3"/>
        <v>3</v>
      </c>
      <c r="AB18" s="145">
        <f>SUM(T18:AA18)</f>
        <v>16743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16743.32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2000</v>
      </c>
      <c r="C30" s="173"/>
      <c r="D30" s="175">
        <v>44218</v>
      </c>
    </row>
    <row r="31" spans="2:28" ht="15.75" x14ac:dyDescent="0.25">
      <c r="B31" s="167">
        <f t="shared" si="4"/>
        <v>2000</v>
      </c>
      <c r="C31" s="173"/>
      <c r="D31" s="175">
        <v>44225</v>
      </c>
    </row>
    <row r="32" spans="2:28" ht="15.75" x14ac:dyDescent="0.25">
      <c r="B32" s="167">
        <f t="shared" si="4"/>
        <v>2000</v>
      </c>
      <c r="C32" s="173"/>
      <c r="D32" s="175">
        <v>44232</v>
      </c>
    </row>
    <row r="33" spans="2:4" ht="15.75" x14ac:dyDescent="0.25">
      <c r="B33" s="167">
        <f t="shared" si="4"/>
        <v>2000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L1" workbookViewId="0">
      <selection activeCell="W23" sqref="W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12</v>
      </c>
      <c r="F10" s="47"/>
      <c r="G10" s="75">
        <v>0</v>
      </c>
      <c r="H10" s="49">
        <f>D10*E10+D10*F10</f>
        <v>3360</v>
      </c>
      <c r="I10" s="76"/>
      <c r="J10" s="77"/>
      <c r="K10" s="77"/>
      <c r="L10" s="78">
        <v>0</v>
      </c>
      <c r="M10" s="53">
        <f t="shared" ref="M10:M16" si="1">I10+H10+G10-L10</f>
        <v>3360</v>
      </c>
      <c r="N10" s="79">
        <v>0</v>
      </c>
      <c r="O10" s="80">
        <v>0</v>
      </c>
      <c r="P10" s="81">
        <f t="shared" si="0"/>
        <v>3360</v>
      </c>
      <c r="Q10" s="82" t="s">
        <v>19</v>
      </c>
      <c r="R10" s="83"/>
      <c r="S10" s="83"/>
      <c r="T10">
        <v>5</v>
      </c>
      <c r="U10">
        <v>3</v>
      </c>
      <c r="V10">
        <v>0</v>
      </c>
      <c r="W10">
        <v>2</v>
      </c>
      <c r="X10">
        <v>8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18</v>
      </c>
      <c r="V16" s="126">
        <f t="shared" si="2"/>
        <v>7</v>
      </c>
      <c r="W16" s="126">
        <f t="shared" si="2"/>
        <v>4</v>
      </c>
      <c r="X16" s="126">
        <f t="shared" si="2"/>
        <v>14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17160.02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16780.32</v>
      </c>
      <c r="N17" s="136">
        <f>SUM(N8:N16)</f>
        <v>0</v>
      </c>
      <c r="O17" s="137">
        <f>SUM(O8:O16)</f>
        <v>0</v>
      </c>
      <c r="P17" s="138">
        <f>SUM(P7:P16)</f>
        <v>16780.32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3600</v>
      </c>
      <c r="V18" s="143">
        <f t="shared" si="3"/>
        <v>700</v>
      </c>
      <c r="W18" s="144">
        <f t="shared" si="3"/>
        <v>200</v>
      </c>
      <c r="X18" s="143">
        <f t="shared" si="3"/>
        <v>280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16780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16780.32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1500</v>
      </c>
      <c r="C31" s="173"/>
      <c r="D31" s="175">
        <v>44225</v>
      </c>
    </row>
    <row r="32" spans="2:28" ht="15.75" x14ac:dyDescent="0.25">
      <c r="B32" s="167">
        <f t="shared" si="4"/>
        <v>1500</v>
      </c>
      <c r="C32" s="173"/>
      <c r="D32" s="175">
        <v>44232</v>
      </c>
    </row>
    <row r="33" spans="2:4" ht="15.75" x14ac:dyDescent="0.25">
      <c r="B33" s="167">
        <f t="shared" si="4"/>
        <v>1500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H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5</v>
      </c>
      <c r="U9">
        <v>3</v>
      </c>
      <c r="V9">
        <v>1</v>
      </c>
      <c r="W9">
        <v>3</v>
      </c>
      <c r="X9">
        <v>3</v>
      </c>
      <c r="Y9">
        <v>5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9.5</v>
      </c>
      <c r="F10" s="47"/>
      <c r="G10" s="75">
        <v>0</v>
      </c>
      <c r="H10" s="49">
        <f>D10*E10+D10*F10</f>
        <v>2660</v>
      </c>
      <c r="I10" s="76"/>
      <c r="J10" s="77"/>
      <c r="K10" s="77"/>
      <c r="L10" s="78">
        <v>0</v>
      </c>
      <c r="M10" s="53">
        <f t="shared" ref="M10:M16" si="1">I10+H10+G10-L10</f>
        <v>2660</v>
      </c>
      <c r="N10" s="79">
        <v>0</v>
      </c>
      <c r="O10" s="80">
        <v>0</v>
      </c>
      <c r="P10" s="81">
        <f t="shared" si="0"/>
        <v>2660</v>
      </c>
      <c r="Q10" s="82" t="s">
        <v>19</v>
      </c>
      <c r="R10" s="83"/>
      <c r="S10" s="83"/>
      <c r="T10">
        <v>4</v>
      </c>
      <c r="U10">
        <v>2</v>
      </c>
      <c r="V10">
        <v>0</v>
      </c>
      <c r="W10">
        <v>3</v>
      </c>
      <c r="X10">
        <v>3</v>
      </c>
      <c r="Y10">
        <v>0</v>
      </c>
      <c r="Z10">
        <v>10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5</v>
      </c>
      <c r="F13" s="47"/>
      <c r="G13" s="48"/>
      <c r="H13" s="49">
        <f>D13*E13-0.02</f>
        <v>1833.3300000000002</v>
      </c>
      <c r="I13" s="106"/>
      <c r="J13" s="106"/>
      <c r="K13" s="106"/>
      <c r="L13" s="107">
        <v>0</v>
      </c>
      <c r="M13" s="53">
        <f>I13+H13+G13-L13</f>
        <v>1833.3300000000002</v>
      </c>
      <c r="N13" s="108">
        <v>0</v>
      </c>
      <c r="O13" s="109">
        <v>0</v>
      </c>
      <c r="P13" s="98">
        <f>M13-O13</f>
        <v>1833.3300000000002</v>
      </c>
      <c r="Q13" s="110" t="s">
        <v>19</v>
      </c>
      <c r="R13" s="111"/>
      <c r="S13" s="101"/>
      <c r="T13" s="112">
        <v>3</v>
      </c>
      <c r="U13" s="113">
        <v>1</v>
      </c>
      <c r="V13" s="113">
        <v>1</v>
      </c>
      <c r="W13" s="113">
        <v>0</v>
      </c>
      <c r="X13" s="113">
        <v>1</v>
      </c>
      <c r="Y13" s="113">
        <v>1</v>
      </c>
      <c r="Z13" s="113">
        <v>0</v>
      </c>
      <c r="AA13" s="113">
        <v>3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16</v>
      </c>
      <c r="V16" s="126">
        <f t="shared" si="2"/>
        <v>7</v>
      </c>
      <c r="W16" s="126">
        <f t="shared" si="2"/>
        <v>8</v>
      </c>
      <c r="X16" s="126">
        <f t="shared" si="2"/>
        <v>8</v>
      </c>
      <c r="Y16" s="126">
        <f t="shared" si="2"/>
        <v>6</v>
      </c>
      <c r="Z16" s="126">
        <f t="shared" si="2"/>
        <v>11</v>
      </c>
      <c r="AA16" s="126">
        <f t="shared" si="2"/>
        <v>5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16960.349999999999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16580.650000000001</v>
      </c>
      <c r="N17" s="136">
        <f>SUM(N8:N16)</f>
        <v>0</v>
      </c>
      <c r="O17" s="137">
        <f>SUM(O8:O16)</f>
        <v>0</v>
      </c>
      <c r="P17" s="138">
        <f>SUM(P7:P16)</f>
        <v>16580.650000000001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3200</v>
      </c>
      <c r="V18" s="143">
        <f t="shared" si="3"/>
        <v>700</v>
      </c>
      <c r="W18" s="144">
        <f t="shared" si="3"/>
        <v>400</v>
      </c>
      <c r="X18" s="143">
        <f t="shared" si="3"/>
        <v>160</v>
      </c>
      <c r="Y18" s="143">
        <f t="shared" si="3"/>
        <v>60</v>
      </c>
      <c r="Z18" s="143">
        <f t="shared" si="3"/>
        <v>55</v>
      </c>
      <c r="AA18" s="143">
        <f t="shared" si="3"/>
        <v>5</v>
      </c>
      <c r="AB18" s="145">
        <f>SUM(T18:AA18)</f>
        <v>16580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16580.650000000001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F1" workbookViewId="0">
      <selection activeCell="J23" sqref="J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44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2</v>
      </c>
      <c r="F8" s="47"/>
      <c r="G8" s="48">
        <v>283</v>
      </c>
      <c r="H8" s="49">
        <f>D8*E8+D8*F8</f>
        <v>1000</v>
      </c>
      <c r="I8" s="50">
        <v>168.38</v>
      </c>
      <c r="J8" s="51">
        <v>65</v>
      </c>
      <c r="K8" s="51">
        <v>49.65</v>
      </c>
      <c r="L8" s="52">
        <v>0</v>
      </c>
      <c r="M8" s="53">
        <f>H8-I8-J8-K8+G8+0.03</f>
        <v>1000</v>
      </c>
      <c r="N8" s="54">
        <v>0</v>
      </c>
      <c r="O8" s="55">
        <v>0</v>
      </c>
      <c r="P8" s="56">
        <f t="shared" si="0"/>
        <v>1000</v>
      </c>
      <c r="Q8" s="57" t="s">
        <v>21</v>
      </c>
      <c r="R8" s="193">
        <v>-283</v>
      </c>
      <c r="S8" s="59"/>
      <c r="T8">
        <v>0</v>
      </c>
      <c r="U8">
        <v>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0</v>
      </c>
      <c r="V10">
        <v>2</v>
      </c>
      <c r="W10">
        <v>2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2</v>
      </c>
      <c r="W14" s="113">
        <v>3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22</v>
      </c>
      <c r="U16" s="126">
        <f t="shared" si="2"/>
        <v>18</v>
      </c>
      <c r="V16" s="126">
        <f t="shared" si="2"/>
        <v>8</v>
      </c>
      <c r="W16" s="126">
        <f t="shared" si="2"/>
        <v>9</v>
      </c>
      <c r="X16" s="126">
        <f t="shared" si="2"/>
        <v>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14680.02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15930.01</v>
      </c>
      <c r="N17" s="136">
        <f>SUM(N8:N16)</f>
        <v>0</v>
      </c>
      <c r="O17" s="137">
        <f>SUM(O8:O16)</f>
        <v>0</v>
      </c>
      <c r="P17" s="138">
        <f>SUM(P7:P16)</f>
        <v>15930.01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11000</v>
      </c>
      <c r="U18" s="143">
        <f t="shared" si="3"/>
        <v>3600</v>
      </c>
      <c r="V18" s="143">
        <f t="shared" si="3"/>
        <v>800</v>
      </c>
      <c r="W18" s="144">
        <f t="shared" si="3"/>
        <v>450</v>
      </c>
      <c r="X18" s="143">
        <f t="shared" si="3"/>
        <v>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15930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15930.01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45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-283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1837.3199999999997</v>
      </c>
      <c r="N8" s="54">
        <v>0</v>
      </c>
      <c r="O8" s="55">
        <v>0</v>
      </c>
      <c r="P8" s="56">
        <f t="shared" si="0"/>
        <v>1837.3199999999997</v>
      </c>
      <c r="Q8" s="57" t="s">
        <v>21</v>
      </c>
      <c r="R8" s="194"/>
      <c r="S8" s="59"/>
      <c r="T8">
        <v>0</v>
      </c>
      <c r="U8">
        <v>9</v>
      </c>
      <c r="V8">
        <v>0</v>
      </c>
      <c r="W8">
        <v>0</v>
      </c>
      <c r="X8">
        <v>1</v>
      </c>
      <c r="Y8">
        <v>1</v>
      </c>
      <c r="Z8">
        <v>1</v>
      </c>
      <c r="AA8">
        <v>2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4</v>
      </c>
      <c r="U9">
        <v>5</v>
      </c>
      <c r="V9">
        <v>4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f>D10*E10+D10*F10</f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1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25</v>
      </c>
      <c r="V16" s="126">
        <f t="shared" si="2"/>
        <v>11</v>
      </c>
      <c r="W16" s="126">
        <f t="shared" si="2"/>
        <v>6</v>
      </c>
      <c r="X16" s="126">
        <f t="shared" si="2"/>
        <v>6</v>
      </c>
      <c r="Y16" s="126">
        <f t="shared" si="2"/>
        <v>1</v>
      </c>
      <c r="Z16" s="126">
        <f t="shared" si="2"/>
        <v>2</v>
      </c>
      <c r="AA16" s="126">
        <f t="shared" si="2"/>
        <v>4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16207.02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15544.32</v>
      </c>
      <c r="N17" s="136">
        <f>SUM(N8:N16)</f>
        <v>0</v>
      </c>
      <c r="O17" s="137">
        <f>SUM(O8:O16)</f>
        <v>0</v>
      </c>
      <c r="P17" s="138">
        <f>SUM(P7:P16)</f>
        <v>15544.32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5000</v>
      </c>
      <c r="V18" s="143">
        <f t="shared" si="3"/>
        <v>1100</v>
      </c>
      <c r="W18" s="144">
        <f t="shared" si="3"/>
        <v>300</v>
      </c>
      <c r="X18" s="143">
        <f t="shared" si="3"/>
        <v>120</v>
      </c>
      <c r="Y18" s="143">
        <f t="shared" si="3"/>
        <v>10</v>
      </c>
      <c r="Z18" s="143">
        <f t="shared" si="3"/>
        <v>10</v>
      </c>
      <c r="AA18" s="143">
        <f t="shared" si="3"/>
        <v>4</v>
      </c>
      <c r="AB18" s="145">
        <f>SUM(T18:AA18)</f>
        <v>15544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15544.32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2</v>
      </c>
      <c r="F9" s="64">
        <v>0</v>
      </c>
      <c r="G9" s="65">
        <f>D9*F9</f>
        <v>0</v>
      </c>
      <c r="H9" s="49">
        <f>D9*E9+G9+0.28</f>
        <v>866.95999999999992</v>
      </c>
      <c r="I9" s="66"/>
      <c r="J9" s="67"/>
      <c r="K9" s="67"/>
      <c r="L9" s="68"/>
      <c r="M9" s="53">
        <f>I9+H9+0.04</f>
        <v>866.99999999999989</v>
      </c>
      <c r="N9" s="69" t="s">
        <v>24</v>
      </c>
      <c r="O9" s="55">
        <v>0</v>
      </c>
      <c r="P9" s="56">
        <f t="shared" si="0"/>
        <v>866.99999999999989</v>
      </c>
      <c r="Q9" s="70" t="s">
        <v>19</v>
      </c>
      <c r="R9" s="71"/>
      <c r="S9" s="72"/>
      <c r="T9">
        <v>0</v>
      </c>
      <c r="U9">
        <v>0</v>
      </c>
      <c r="V9">
        <v>4</v>
      </c>
      <c r="W9">
        <v>5</v>
      </c>
      <c r="X9">
        <v>10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6</v>
      </c>
      <c r="F10" s="47"/>
      <c r="G10" s="75">
        <v>0</v>
      </c>
      <c r="H10" s="49">
        <v>1960</v>
      </c>
      <c r="I10" s="76"/>
      <c r="J10" s="77"/>
      <c r="K10" s="77"/>
      <c r="L10" s="78">
        <v>0</v>
      </c>
      <c r="M10" s="53">
        <f t="shared" ref="M10:M16" si="1">I10+H10+G10-L10</f>
        <v>1960</v>
      </c>
      <c r="N10" s="79">
        <v>0</v>
      </c>
      <c r="O10" s="80">
        <v>0</v>
      </c>
      <c r="P10" s="81">
        <f t="shared" si="0"/>
        <v>1960</v>
      </c>
      <c r="Q10" s="82" t="s">
        <v>19</v>
      </c>
      <c r="R10" s="83"/>
      <c r="S10" s="83"/>
      <c r="T10">
        <v>3</v>
      </c>
      <c r="U10">
        <v>0</v>
      </c>
      <c r="V10">
        <v>2</v>
      </c>
      <c r="W10">
        <v>4</v>
      </c>
      <c r="X10">
        <v>3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3</v>
      </c>
      <c r="W14" s="113">
        <v>1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21</v>
      </c>
      <c r="U16" s="126">
        <f t="shared" si="2"/>
        <v>10</v>
      </c>
      <c r="V16" s="126">
        <f t="shared" si="2"/>
        <v>14</v>
      </c>
      <c r="W16" s="126">
        <f t="shared" si="2"/>
        <v>14</v>
      </c>
      <c r="X16" s="126">
        <f t="shared" si="2"/>
        <v>14</v>
      </c>
      <c r="Y16" s="126">
        <f t="shared" si="2"/>
        <v>1</v>
      </c>
      <c r="Z16" s="126">
        <f t="shared" si="2"/>
        <v>1</v>
      </c>
      <c r="AA16" s="126">
        <f t="shared" si="2"/>
        <v>2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14026.98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14897.33</v>
      </c>
      <c r="N17" s="136">
        <f>SUM(N8:N16)</f>
        <v>0</v>
      </c>
      <c r="O17" s="137">
        <f>SUM(O8:O16)</f>
        <v>0</v>
      </c>
      <c r="P17" s="138">
        <f>SUM(P7:P16)</f>
        <v>14897.33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10500</v>
      </c>
      <c r="U18" s="143">
        <f t="shared" si="3"/>
        <v>2000</v>
      </c>
      <c r="V18" s="143">
        <f t="shared" si="3"/>
        <v>1400</v>
      </c>
      <c r="W18" s="144">
        <f t="shared" si="3"/>
        <v>700</v>
      </c>
      <c r="X18" s="143">
        <f t="shared" si="3"/>
        <v>280</v>
      </c>
      <c r="Y18" s="143">
        <f t="shared" si="3"/>
        <v>10</v>
      </c>
      <c r="Z18" s="143">
        <f t="shared" si="3"/>
        <v>5</v>
      </c>
      <c r="AA18" s="143">
        <f t="shared" si="3"/>
        <v>2</v>
      </c>
      <c r="AB18" s="145">
        <f>SUM(T18:AA18)</f>
        <v>14897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14897.33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23" sqref="B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47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0</v>
      </c>
      <c r="F9" s="64">
        <v>0</v>
      </c>
      <c r="G9" s="65">
        <f>D9*F9</f>
        <v>0</v>
      </c>
      <c r="H9" s="49">
        <f>D9*E9+G9</f>
        <v>0</v>
      </c>
      <c r="I9" s="66"/>
      <c r="J9" s="67"/>
      <c r="K9" s="67"/>
      <c r="L9" s="68"/>
      <c r="M9" s="53">
        <f>I9+H9</f>
        <v>0</v>
      </c>
      <c r="N9" s="69" t="s">
        <v>24</v>
      </c>
      <c r="O9" s="55">
        <v>0</v>
      </c>
      <c r="P9" s="56">
        <f t="shared" si="0"/>
        <v>0</v>
      </c>
      <c r="Q9" s="70" t="s">
        <v>19</v>
      </c>
      <c r="R9" s="71"/>
      <c r="S9" s="72"/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0</v>
      </c>
      <c r="V10">
        <v>5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0</v>
      </c>
      <c r="V14" s="113">
        <v>3</v>
      </c>
      <c r="W14" s="113">
        <v>2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>
        <v>1</v>
      </c>
      <c r="G15" s="48">
        <f>D15</f>
        <v>300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2100</v>
      </c>
      <c r="N15" s="108">
        <v>0</v>
      </c>
      <c r="O15" s="109">
        <v>0</v>
      </c>
      <c r="P15" s="98">
        <f>M15-O15</f>
        <v>2100</v>
      </c>
      <c r="Q15" s="110" t="s">
        <v>19</v>
      </c>
      <c r="R15" s="111"/>
      <c r="S15" s="101"/>
      <c r="T15" s="112">
        <v>2</v>
      </c>
      <c r="U15" s="113">
        <v>5</v>
      </c>
      <c r="V15" s="113">
        <v>0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10</v>
      </c>
      <c r="V16" s="126">
        <f t="shared" si="2"/>
        <v>12</v>
      </c>
      <c r="W16" s="126">
        <f t="shared" si="2"/>
        <v>6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12740.02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12660.32</v>
      </c>
      <c r="N17" s="136">
        <f>SUM(N8:N16)</f>
        <v>0</v>
      </c>
      <c r="O17" s="137">
        <f>SUM(O8:O16)</f>
        <v>0</v>
      </c>
      <c r="P17" s="138">
        <f>SUM(P7:P16)</f>
        <v>12660.32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2000</v>
      </c>
      <c r="V18" s="143">
        <f t="shared" si="3"/>
        <v>1200</v>
      </c>
      <c r="W18" s="144">
        <f t="shared" si="3"/>
        <v>300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12660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12660.32</v>
      </c>
      <c r="Q20" s="211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K1" workbookViewId="0">
      <selection activeCell="M22" sqref="M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5</v>
      </c>
      <c r="V14" s="113">
        <v>1</v>
      </c>
      <c r="W14" s="113">
        <v>1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17</v>
      </c>
      <c r="U16" s="126">
        <f t="shared" si="2"/>
        <v>18</v>
      </c>
      <c r="V16" s="126">
        <f t="shared" si="2"/>
        <v>9</v>
      </c>
      <c r="W16" s="126">
        <f t="shared" si="2"/>
        <v>1</v>
      </c>
      <c r="X16" s="126">
        <f t="shared" si="2"/>
        <v>7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13190.32</v>
      </c>
      <c r="N17" s="136">
        <f>SUM(N8:N16)</f>
        <v>0</v>
      </c>
      <c r="O17" s="137">
        <f>SUM(O8:O16)</f>
        <v>0</v>
      </c>
      <c r="P17" s="138">
        <f>SUM(P7:P16)</f>
        <v>13190.32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8500</v>
      </c>
      <c r="U18" s="143">
        <f t="shared" si="3"/>
        <v>3600</v>
      </c>
      <c r="V18" s="143">
        <f t="shared" si="3"/>
        <v>900</v>
      </c>
      <c r="W18" s="144">
        <f t="shared" si="3"/>
        <v>50</v>
      </c>
      <c r="X18" s="143">
        <f t="shared" si="3"/>
        <v>140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13190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13190.32</v>
      </c>
      <c r="Q20" s="211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sortState ref="B9:H15">
    <sortCondition ref="B9:B15"/>
  </sortState>
  <mergeCells count="3">
    <mergeCell ref="B1:O2"/>
    <mergeCell ref="N20:O20"/>
    <mergeCell ref="P20:Q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SEMANA  01    2022   </vt:lpstr>
      <vt:lpstr>SEMANA   02   2022  </vt:lpstr>
      <vt:lpstr>SEMANA   03    2022    </vt:lpstr>
      <vt:lpstr>SEMANA   04    2022     </vt:lpstr>
      <vt:lpstr>SEMANA  05    2022      </vt:lpstr>
      <vt:lpstr>SEMANA   06   2022   </vt:lpstr>
      <vt:lpstr>SEMANA   07    2022</vt:lpstr>
      <vt:lpstr>SEMANA  08     2022     </vt:lpstr>
      <vt:lpstr>SEMANA  09    2022     </vt:lpstr>
      <vt:lpstr>SEMANA   10    2022   </vt:lpstr>
      <vt:lpstr>SEMANA   11     2022   </vt:lpstr>
      <vt:lpstr>Hoja1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2022-03-19T14:45:48Z</cp:lastPrinted>
  <dcterms:created xsi:type="dcterms:W3CDTF">2022-01-08T13:11:48Z</dcterms:created>
  <dcterms:modified xsi:type="dcterms:W3CDTF">2022-03-19T14:48:35Z</dcterms:modified>
</cp:coreProperties>
</file>