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7190" windowHeight="10725" firstSheet="4" activeTab="4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OCTUBRE   2 0 2 1             " sheetId="7" r:id="rId5"/>
    <sheet name="REMISIONES OCTUBRE  2021     " sheetId="8" r:id="rId6"/>
    <sheet name="Hoja3" sheetId="9" r:id="rId7"/>
    <sheet name="CANCELACIONES         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7" l="1"/>
  <c r="M16" i="7"/>
  <c r="M15" i="7" l="1"/>
  <c r="M14" i="7"/>
  <c r="M13" i="7"/>
  <c r="M12" i="7"/>
  <c r="M11" i="7"/>
  <c r="M10" i="7"/>
  <c r="M9" i="7"/>
  <c r="M8" i="7"/>
  <c r="M7" i="7"/>
  <c r="M6" i="7"/>
  <c r="M5" i="7"/>
  <c r="E98" i="8" l="1"/>
  <c r="C98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K56" i="7"/>
  <c r="L50" i="7"/>
  <c r="I50" i="7"/>
  <c r="F50" i="7"/>
  <c r="C50" i="7"/>
  <c r="N39" i="7"/>
  <c r="Q38" i="7"/>
  <c r="Q37" i="7"/>
  <c r="Q36" i="7"/>
  <c r="Q35" i="7"/>
  <c r="Q34" i="7"/>
  <c r="Q33" i="7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Q22" i="7" s="1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P5" i="7"/>
  <c r="M39" i="7"/>
  <c r="K56" i="3"/>
  <c r="K52" i="7" l="1"/>
  <c r="F53" i="7" s="1"/>
  <c r="F56" i="7" s="1"/>
  <c r="K54" i="7" s="1"/>
  <c r="K58" i="7" s="1"/>
  <c r="P39" i="7"/>
  <c r="M52" i="7"/>
  <c r="Q5" i="7"/>
  <c r="Q39" i="7" s="1"/>
  <c r="M32" i="3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<sst xmlns="http://schemas.openxmlformats.org/spreadsheetml/2006/main" count="303" uniqueCount="197">
  <si>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</si>
  <si>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</si>
  <si>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</si>
  <si>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</si>
  <si>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</si>
  <si>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</si>
  <si>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</si>
  <si>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</si>
  <si>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</si>
  <si>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</si>
  <si>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</si>
  <si>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</si>
  <si>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</si>
  <si>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</si>
  <si>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</si>
  <si>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</si>
  <si>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</si>
  <si>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</si>
  <si>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</si>
  <si>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</si>
  <si>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</si>
  <si>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</si>
  <si>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</si>
  <si>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</si>
  <si>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</si>
  <si>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</si>
  <si>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</si>
  <si>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</si>
  <si>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</si>
  <si>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</si>
  <si>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</si>
  <si>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</si>
  <si>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</si>
  <si>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</si>
  <si>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</si>
  <si>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</si>
  <si>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</si>
  <si>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</si>
  <si>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</si>
  <si>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</si>
  <si>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</si>
  <si>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</si>
  <si>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</si>
  <si>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</si>
  <si>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</si>
  <si>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</si>
  <si>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</si>
  <si>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</si>
  <si>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</si>
  <si>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</si>
  <si>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</si>
  <si>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</si>
  <si>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</si>
  <si>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</si>
  <si>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</si>
  <si>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</si>
  <si>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</si>
  <si>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</si>
  <si>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</si>
  <si>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</si>
  <si>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</si>
  <si>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</si>
  <si>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</si>
  <si>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</si>
  <si>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</si>
  <si>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</si>
  <si>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</si>
  <si>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</si>
  <si>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</si>
  <si>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</si>
  <si>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</si>
  <si>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</si>
  <si>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</si>
  <si>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</si>
  <si>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</si>
  <si>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</si>
  <si>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</si>
  <si>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</si>
  <si>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</si>
  <si>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</si>
  <si>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</si>
  <si>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</si>
  <si>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</si>
  <si>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</si>
  <si>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</si>
  <si>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</si>
  <si>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</si>
  <si>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</si>
  <si>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</si>
  <si>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</si>
  <si>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</si>
  <si>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</si>
  <si>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</si>
  <si>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</si>
  <si>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</si>
  <si>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</si>
  <si>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</si>
  <si>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</si>
  <si>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</si>
  <si>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</si>
  <si>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</si>
  <si>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</si>
  <si>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</si>
  <si>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</si>
  <si>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</si>
  <si>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</si>
  <si>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</si>
  <si>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</si>
  <si>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</si>
  <si>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</si>
  <si>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</si>
  <si>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</si>
  <si>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</si>
  <si>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</si>
  <si>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</si>
  <si>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</si>
  <si>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</si>
  <si>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</si>
  <si>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</si>
  <si>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</si>
  <si>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</si>
  <si>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</si>
  <si>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</si>
  <si>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</si>
  <si>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</si>
  <si>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</si>
  <si>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</si>
  <si>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</si>
  <si>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</si>
  <si>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</si>
  <si>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</si>
  <si>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</si>
  <si>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</si>
  <si>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</si>
  <si>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</si>
  <si>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</si>
  <si>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</si>
  <si>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</si>
  <si>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</si>
  <si>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</si>
  <si>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</si>
  <si>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</si>
  <si>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</si>
  <si>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</si>
  <si>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</si>
  <si>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</si>
  <si>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</si>
  <si>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</si>
  <si>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</si>
  <si>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</si>
  <si>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</si>
  <si>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</si>
  <si>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</si>
  <si>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</si>
  <si>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</si>
  <si>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</si>
  <si>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</si>
  <si>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</si>
  <si>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</si>
  <si>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</si>
  <si>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</si>
  <si>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</si>
  <si>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ALITAS-QUESOS-LONGANIZA-JAMON</t>
  </si>
  <si>
    <t>NOMINA # 40</t>
  </si>
  <si>
    <t>20629 B</t>
  </si>
  <si>
    <t>20728 B</t>
  </si>
  <si>
    <t>20764 B</t>
  </si>
  <si>
    <t>20875 B</t>
  </si>
  <si>
    <t>21070 B</t>
  </si>
  <si>
    <t>21071 B</t>
  </si>
  <si>
    <t>21130 B</t>
  </si>
  <si>
    <t>21206 B</t>
  </si>
  <si>
    <t>21336 B</t>
  </si>
  <si>
    <t>21390 B</t>
  </si>
  <si>
    <t>21463 B</t>
  </si>
  <si>
    <t>21474 B</t>
  </si>
  <si>
    <t>21559 B</t>
  </si>
  <si>
    <t>21666 B</t>
  </si>
  <si>
    <t>21845 B</t>
  </si>
  <si>
    <t>21945 B</t>
  </si>
  <si>
    <t>21974 B</t>
  </si>
  <si>
    <t>SEPT-,21</t>
  </si>
  <si>
    <t>BATAS</t>
  </si>
  <si>
    <t>XXXXX</t>
  </si>
  <si>
    <t>ADT</t>
  </si>
  <si>
    <t>BALANCE      ABASTO 4 CARNES    H E R R A D U R A     OCTUBRE            2 0 2 1</t>
  </si>
  <si>
    <t xml:space="preserve">FONDO DE CAJA </t>
  </si>
  <si>
    <t>TOSTADAS--JAMON-TOTOPOS</t>
  </si>
  <si>
    <t>HAMBURGUESA-QUESO-CECINA-LONGANIZA</t>
  </si>
  <si>
    <t>NOMINA # 41</t>
  </si>
  <si>
    <t>QUESO-PAPA-JAMON-</t>
  </si>
  <si>
    <t xml:space="preserve"># </t>
  </si>
  <si>
    <t>SALCHICHA</t>
  </si>
  <si>
    <t># 6153</t>
  </si>
  <si>
    <t>#  6154</t>
  </si>
  <si>
    <t>TOCINO-RETAZO-MAIZ-QUESO-JAMON</t>
  </si>
  <si>
    <t>NOMINA #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</si>
</sst>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1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" fillId="0" borderId="19" xfId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44" fontId="44" fillId="0" borderId="0" xfId="1" applyFont="1" applyFill="1"/>
    <xf numFmtId="44" fontId="44" fillId="3" borderId="0" xfId="1" applyFont="1" applyFill="1"/>
    <xf numFmtId="0" fontId="12" fillId="4" borderId="0" xfId="0" applyFont="1" applyFill="1" applyAlignment="1">
      <alignment horizontal="left" wrapText="1"/>
    </xf>
    <xf numFmtId="0" fontId="20" fillId="4" borderId="23" xfId="0" applyFont="1" applyFill="1" applyBorder="1" applyAlignment="1">
      <alignment horizontal="left"/>
    </xf>
    <xf numFmtId="0" fontId="12" fillId="0" borderId="0" xfId="0" applyFont="1" applyFill="1" applyAlignment="1">
      <alignment horizontal="left" wrapText="1"/>
    </xf>
    <xf numFmtId="44" fontId="3" fillId="7" borderId="0" xfId="1" applyFont="1" applyFill="1"/>
    <xf numFmtId="44" fontId="41" fillId="0" borderId="0" xfId="1" applyFont="1" applyFill="1"/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  <color rgb="FF33CCFF"/>
      <color rgb="FF0000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C41" sqref="C4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44"/>
      <c r="C1" s="253" t="s">
        <v>19</v>
      </c>
      <c r="D1" s="254"/>
      <c r="E1" s="254"/>
      <c r="F1" s="254"/>
      <c r="G1" s="254"/>
      <c r="H1" s="254"/>
      <c r="I1" s="254"/>
      <c r="J1" s="254"/>
      <c r="K1" s="254"/>
      <c r="L1" s="254"/>
      <c r="M1" s="254"/>
    </row>
    <row r="2" spans="1:18" ht="16.5" thickBot="1" x14ac:dyDescent="0.3">
      <c r="B2" s="245"/>
      <c r="C2" s="4"/>
      <c r="H2" s="6"/>
      <c r="I2" s="2"/>
      <c r="J2" s="7"/>
      <c r="L2" s="8"/>
      <c r="M2" s="2"/>
      <c r="N2" s="9"/>
    </row>
    <row r="3" spans="1:18" ht="21.75" thickBot="1" x14ac:dyDescent="0.35">
      <c r="B3" s="246" t="s">
        <v>0</v>
      </c>
      <c r="C3" s="247"/>
      <c r="D3" s="10"/>
      <c r="E3" s="11"/>
      <c r="F3" s="11"/>
      <c r="H3" s="248" t="s">
        <v>18</v>
      </c>
      <c r="I3" s="248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49" t="s">
        <v>2</v>
      </c>
      <c r="F4" s="250"/>
      <c r="H4" s="251" t="s">
        <v>3</v>
      </c>
      <c r="I4" s="252"/>
      <c r="J4" s="17"/>
      <c r="K4" s="18"/>
      <c r="L4" s="19"/>
      <c r="M4" s="159" t="s">
        <v>20</v>
      </c>
      <c r="N4" s="160" t="s">
        <v>29</v>
      </c>
      <c r="P4" s="238" t="s">
        <v>28</v>
      </c>
      <c r="Q4" s="239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5">
        <f t="shared" si="1"/>
        <v>-5426</v>
      </c>
      <c r="R13" s="177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6">
        <f t="shared" si="1"/>
        <v>5426</v>
      </c>
      <c r="R14" s="177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8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4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5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9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40">
        <f>SUM(M5:M38)</f>
        <v>1393675.5</v>
      </c>
      <c r="N39" s="242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41"/>
      <c r="N40" s="243"/>
      <c r="P40" s="83"/>
      <c r="Q40" s="9"/>
    </row>
    <row r="41" spans="1:17" ht="18" thickBot="1" x14ac:dyDescent="0.35">
      <c r="A41" s="20"/>
      <c r="B41" s="21"/>
      <c r="C41" s="84"/>
      <c r="D41" s="195"/>
      <c r="E41" s="196"/>
      <c r="F41" s="197"/>
      <c r="G41" s="26"/>
      <c r="H41" s="198"/>
      <c r="I41" s="85"/>
      <c r="J41" s="67" t="s">
        <v>108</v>
      </c>
      <c r="K41" s="206" t="s">
        <v>113</v>
      </c>
      <c r="L41" s="75">
        <v>7174.1</v>
      </c>
      <c r="M41" s="200"/>
      <c r="N41" s="199"/>
      <c r="P41" s="83"/>
      <c r="Q41" s="9"/>
    </row>
    <row r="42" spans="1:17" ht="18" thickBot="1" x14ac:dyDescent="0.35">
      <c r="A42" s="20"/>
      <c r="B42" s="21"/>
      <c r="C42" s="84"/>
      <c r="D42" s="195"/>
      <c r="E42" s="196"/>
      <c r="F42" s="197"/>
      <c r="G42" s="26"/>
      <c r="H42" s="198"/>
      <c r="I42" s="85"/>
      <c r="J42" s="67" t="s">
        <v>108</v>
      </c>
      <c r="K42" s="71" t="s">
        <v>110</v>
      </c>
      <c r="L42" s="75">
        <v>2552</v>
      </c>
      <c r="M42" s="200"/>
      <c r="N42" s="199"/>
      <c r="P42" s="83"/>
      <c r="Q42" s="9"/>
    </row>
    <row r="43" spans="1:17" ht="18" thickBot="1" x14ac:dyDescent="0.35">
      <c r="A43" s="20"/>
      <c r="B43" s="21"/>
      <c r="C43" s="84"/>
      <c r="D43" s="195"/>
      <c r="E43" s="196"/>
      <c r="F43" s="197"/>
      <c r="G43" s="26"/>
      <c r="H43" s="198"/>
      <c r="I43" s="85"/>
      <c r="J43" s="67" t="s">
        <v>108</v>
      </c>
      <c r="K43" s="71" t="s">
        <v>111</v>
      </c>
      <c r="L43" s="75">
        <v>6994</v>
      </c>
      <c r="M43" s="200"/>
      <c r="N43" s="199"/>
      <c r="P43" s="83"/>
      <c r="Q43" s="9"/>
    </row>
    <row r="44" spans="1:17" ht="18" thickBot="1" x14ac:dyDescent="0.35">
      <c r="A44" s="20"/>
      <c r="B44" s="21"/>
      <c r="C44" s="84"/>
      <c r="D44" s="195"/>
      <c r="E44" s="196"/>
      <c r="F44" s="197"/>
      <c r="G44" s="26"/>
      <c r="H44" s="198"/>
      <c r="I44" s="85"/>
      <c r="J44" s="67"/>
      <c r="K44" s="71"/>
      <c r="L44" s="75"/>
      <c r="M44" s="200"/>
      <c r="N44" s="199"/>
      <c r="P44" s="83"/>
      <c r="Q44" s="9"/>
    </row>
    <row r="45" spans="1:17" ht="18" hidden="1" thickBot="1" x14ac:dyDescent="0.35">
      <c r="A45" s="20"/>
      <c r="B45" s="21"/>
      <c r="C45" s="84"/>
      <c r="D45" s="195"/>
      <c r="E45" s="196"/>
      <c r="F45" s="197"/>
      <c r="G45" s="26"/>
      <c r="H45" s="198"/>
      <c r="I45" s="85"/>
      <c r="J45" s="67"/>
      <c r="K45" s="71"/>
      <c r="L45" s="75"/>
      <c r="M45" s="200"/>
      <c r="N45" s="199"/>
      <c r="P45" s="83"/>
      <c r="Q45" s="9"/>
    </row>
    <row r="46" spans="1:17" ht="18" hidden="1" thickBot="1" x14ac:dyDescent="0.35">
      <c r="A46" s="20"/>
      <c r="B46" s="21"/>
      <c r="C46" s="84"/>
      <c r="D46" s="195"/>
      <c r="E46" s="196"/>
      <c r="F46" s="197"/>
      <c r="G46" s="26"/>
      <c r="H46" s="198"/>
      <c r="I46" s="85"/>
      <c r="J46" s="67"/>
      <c r="K46" s="71"/>
      <c r="L46" s="75"/>
      <c r="M46" s="200"/>
      <c r="N46" s="199"/>
      <c r="P46" s="83"/>
      <c r="Q46" s="9"/>
    </row>
    <row r="47" spans="1:17" ht="18" hidden="1" thickBot="1" x14ac:dyDescent="0.35">
      <c r="A47" s="20"/>
      <c r="B47" s="21"/>
      <c r="C47" s="84"/>
      <c r="D47" s="195"/>
      <c r="E47" s="196"/>
      <c r="F47" s="197"/>
      <c r="G47" s="26"/>
      <c r="H47" s="198"/>
      <c r="I47" s="85"/>
      <c r="J47" s="67"/>
      <c r="K47" s="71"/>
      <c r="L47" s="75"/>
      <c r="M47" s="200"/>
      <c r="N47" s="199"/>
      <c r="P47" s="83"/>
      <c r="Q47" s="9"/>
    </row>
    <row r="48" spans="1:17" ht="18" hidden="1" thickBot="1" x14ac:dyDescent="0.35">
      <c r="A48" s="20"/>
      <c r="B48" s="21"/>
      <c r="C48" s="84"/>
      <c r="D48" s="195"/>
      <c r="E48" s="196"/>
      <c r="F48" s="197"/>
      <c r="G48" s="26"/>
      <c r="H48" s="198"/>
      <c r="I48" s="85"/>
      <c r="J48" s="67"/>
      <c r="K48" s="71"/>
      <c r="L48" s="75"/>
      <c r="M48" s="200"/>
      <c r="N48" s="199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1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28" t="s">
        <v>8</v>
      </c>
      <c r="I52" s="229"/>
      <c r="J52" s="106"/>
      <c r="K52" s="230">
        <f>I50+L50</f>
        <v>80916.84</v>
      </c>
      <c r="L52" s="231"/>
      <c r="M52" s="219">
        <f>N39+M39</f>
        <v>1422075.47</v>
      </c>
      <c r="N52" s="220"/>
      <c r="P52" s="83"/>
      <c r="Q52" s="9"/>
    </row>
    <row r="53" spans="1:17" ht="15.75" x14ac:dyDescent="0.25">
      <c r="D53" s="232" t="s">
        <v>9</v>
      </c>
      <c r="E53" s="232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233" t="s">
        <v>10</v>
      </c>
      <c r="E54" s="233"/>
      <c r="F54" s="102">
        <v>-1523111</v>
      </c>
      <c r="I54" s="234" t="s">
        <v>11</v>
      </c>
      <c r="J54" s="235"/>
      <c r="K54" s="236">
        <f>F56+F57+F58</f>
        <v>9305.2099999999336</v>
      </c>
      <c r="L54" s="237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21">
        <v>0</v>
      </c>
      <c r="L56" s="222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23" t="s">
        <v>16</v>
      </c>
      <c r="E58" s="224"/>
      <c r="F58" s="121">
        <v>136234.76999999999</v>
      </c>
      <c r="I58" s="225" t="s">
        <v>17</v>
      </c>
      <c r="J58" s="226"/>
      <c r="K58" s="227">
        <f>K54+K56</f>
        <v>9305.2099999999336</v>
      </c>
      <c r="L58" s="227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3"/>
      <c r="J60" s="193"/>
      <c r="K60" s="194"/>
      <c r="L60" s="194"/>
    </row>
    <row r="61" spans="1:17" ht="16.5" customHeight="1" x14ac:dyDescent="0.25">
      <c r="B61" s="127"/>
      <c r="C61" s="128"/>
      <c r="D61" s="129"/>
      <c r="E61" s="83"/>
      <c r="I61" s="193"/>
      <c r="J61" s="193"/>
      <c r="K61" s="194"/>
      <c r="L61" s="194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P4:Q4"/>
    <mergeCell ref="M39:M40"/>
    <mergeCell ref="N39:N40"/>
    <mergeCell ref="B1:B2"/>
    <mergeCell ref="B3:C3"/>
    <mergeCell ref="H3:I3"/>
    <mergeCell ref="E4:F4"/>
    <mergeCell ref="H4:I4"/>
    <mergeCell ref="C1:M1"/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80">
        <v>2232</v>
      </c>
      <c r="C3" s="35">
        <v>3015.96</v>
      </c>
      <c r="D3" s="255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80">
        <v>2233</v>
      </c>
      <c r="C4" s="35">
        <v>10281</v>
      </c>
      <c r="D4" s="256"/>
      <c r="E4" s="181"/>
      <c r="F4" s="145">
        <f>F3+C4-E4</f>
        <v>13296.96</v>
      </c>
      <c r="G4" s="146"/>
    </row>
    <row r="5" spans="1:7" ht="15.75" x14ac:dyDescent="0.25">
      <c r="A5" s="141">
        <v>44422</v>
      </c>
      <c r="B5" s="180">
        <v>2234</v>
      </c>
      <c r="C5" s="35">
        <v>12746.2</v>
      </c>
      <c r="D5" s="256"/>
      <c r="E5" s="181"/>
      <c r="F5" s="145">
        <f t="shared" ref="F5:F68" si="0">F4+C5-E5</f>
        <v>26043.16</v>
      </c>
    </row>
    <row r="6" spans="1:7" ht="15.75" x14ac:dyDescent="0.25">
      <c r="A6" s="141">
        <v>44422</v>
      </c>
      <c r="B6" s="180">
        <v>2235</v>
      </c>
      <c r="C6" s="35">
        <v>28974.78</v>
      </c>
      <c r="D6" s="256"/>
      <c r="E6" s="181"/>
      <c r="F6" s="145">
        <f t="shared" si="0"/>
        <v>55017.94</v>
      </c>
    </row>
    <row r="7" spans="1:7" ht="15.75" x14ac:dyDescent="0.25">
      <c r="A7" s="141">
        <v>44422</v>
      </c>
      <c r="B7" s="180">
        <v>2236</v>
      </c>
      <c r="C7" s="35">
        <v>44758.6</v>
      </c>
      <c r="D7" s="256"/>
      <c r="E7" s="181"/>
      <c r="F7" s="145">
        <f t="shared" si="0"/>
        <v>99776.540000000008</v>
      </c>
    </row>
    <row r="8" spans="1:7" ht="15.75" x14ac:dyDescent="0.25">
      <c r="A8" s="141">
        <v>44422</v>
      </c>
      <c r="B8" s="180">
        <v>2237</v>
      </c>
      <c r="C8" s="35">
        <v>12841.78</v>
      </c>
      <c r="D8" s="256"/>
      <c r="E8" s="181"/>
      <c r="F8" s="145">
        <f t="shared" si="0"/>
        <v>112618.32</v>
      </c>
    </row>
    <row r="9" spans="1:7" ht="15.75" x14ac:dyDescent="0.25">
      <c r="A9" s="141">
        <v>44422</v>
      </c>
      <c r="B9" s="180">
        <v>2238</v>
      </c>
      <c r="C9" s="35">
        <v>3898.05</v>
      </c>
      <c r="D9" s="256"/>
      <c r="E9" s="181"/>
      <c r="F9" s="145">
        <f t="shared" si="0"/>
        <v>116516.37000000001</v>
      </c>
    </row>
    <row r="10" spans="1:7" ht="19.5" thickBot="1" x14ac:dyDescent="0.35">
      <c r="A10" s="141">
        <v>44422</v>
      </c>
      <c r="B10" s="180">
        <v>2239</v>
      </c>
      <c r="C10" s="35">
        <v>1429</v>
      </c>
      <c r="D10" s="257"/>
      <c r="E10" s="181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2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3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3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9"/>
      <c r="B63" s="186"/>
      <c r="C63" s="187"/>
      <c r="D63" s="144"/>
      <c r="E63" s="79"/>
      <c r="F63" s="145">
        <f t="shared" si="0"/>
        <v>0</v>
      </c>
    </row>
    <row r="64" spans="1:6" ht="15.75" hidden="1" x14ac:dyDescent="0.25">
      <c r="A64" s="189"/>
      <c r="B64" s="186"/>
      <c r="C64" s="187"/>
      <c r="D64" s="144"/>
      <c r="E64" s="79"/>
      <c r="F64" s="145">
        <f t="shared" si="0"/>
        <v>0</v>
      </c>
    </row>
    <row r="65" spans="1:6" ht="15.75" hidden="1" x14ac:dyDescent="0.25">
      <c r="A65" s="189"/>
      <c r="B65" s="186"/>
      <c r="C65" s="187"/>
      <c r="D65" s="144"/>
      <c r="E65" s="79"/>
      <c r="F65" s="145">
        <f t="shared" si="0"/>
        <v>0</v>
      </c>
    </row>
    <row r="66" spans="1:6" ht="15.75" hidden="1" x14ac:dyDescent="0.25">
      <c r="A66" s="189"/>
      <c r="B66" s="186"/>
      <c r="C66" s="187"/>
      <c r="D66" s="144"/>
      <c r="E66" s="79"/>
      <c r="F66" s="145">
        <f t="shared" si="0"/>
        <v>0</v>
      </c>
    </row>
    <row r="67" spans="1:6" ht="15.75" hidden="1" x14ac:dyDescent="0.25">
      <c r="A67" s="189"/>
      <c r="B67" s="186"/>
      <c r="C67" s="187"/>
      <c r="D67" s="144"/>
      <c r="E67" s="79"/>
      <c r="F67" s="145">
        <f t="shared" si="0"/>
        <v>0</v>
      </c>
    </row>
    <row r="68" spans="1:6" ht="15.75" hidden="1" x14ac:dyDescent="0.25">
      <c r="A68" s="189"/>
      <c r="B68" s="186"/>
      <c r="C68" s="187"/>
      <c r="D68" s="144"/>
      <c r="E68" s="79"/>
      <c r="F68" s="145">
        <f t="shared" si="0"/>
        <v>0</v>
      </c>
    </row>
    <row r="69" spans="1:6" ht="15.75" hidden="1" x14ac:dyDescent="0.25">
      <c r="A69" s="189"/>
      <c r="B69" s="186"/>
      <c r="C69" s="187"/>
      <c r="D69" s="144"/>
      <c r="E69" s="79"/>
      <c r="F69" s="145">
        <f t="shared" ref="F69:F97" si="1">F68+C69-E69</f>
        <v>0</v>
      </c>
    </row>
    <row r="70" spans="1:6" ht="15.75" hidden="1" x14ac:dyDescent="0.25">
      <c r="A70" s="189"/>
      <c r="B70" s="186"/>
      <c r="C70" s="187"/>
      <c r="D70" s="144"/>
      <c r="E70" s="79"/>
      <c r="F70" s="145">
        <f t="shared" si="1"/>
        <v>0</v>
      </c>
    </row>
    <row r="71" spans="1:6" ht="15.75" hidden="1" x14ac:dyDescent="0.25">
      <c r="A71" s="189"/>
      <c r="B71" s="186"/>
      <c r="C71" s="187"/>
      <c r="D71" s="144"/>
      <c r="E71" s="79"/>
      <c r="F71" s="145">
        <f t="shared" si="1"/>
        <v>0</v>
      </c>
    </row>
    <row r="72" spans="1:6" ht="15.75" hidden="1" x14ac:dyDescent="0.25">
      <c r="A72" s="189"/>
      <c r="B72" s="186"/>
      <c r="C72" s="187"/>
      <c r="D72" s="144"/>
      <c r="E72" s="79"/>
      <c r="F72" s="145">
        <f t="shared" si="1"/>
        <v>0</v>
      </c>
    </row>
    <row r="73" spans="1:6" ht="15.75" hidden="1" x14ac:dyDescent="0.25">
      <c r="A73" s="189"/>
      <c r="B73" s="186"/>
      <c r="C73" s="187"/>
      <c r="D73" s="144"/>
      <c r="E73" s="79"/>
      <c r="F73" s="145">
        <f t="shared" si="1"/>
        <v>0</v>
      </c>
    </row>
    <row r="74" spans="1:6" ht="15.75" hidden="1" x14ac:dyDescent="0.25">
      <c r="A74" s="189"/>
      <c r="B74" s="186"/>
      <c r="C74" s="187"/>
      <c r="D74" s="144"/>
      <c r="E74" s="79"/>
      <c r="F74" s="145">
        <f t="shared" si="1"/>
        <v>0</v>
      </c>
    </row>
    <row r="75" spans="1:6" ht="15.75" hidden="1" x14ac:dyDescent="0.25">
      <c r="A75" s="189"/>
      <c r="B75" s="186"/>
      <c r="C75" s="187"/>
      <c r="D75" s="144"/>
      <c r="E75" s="79"/>
      <c r="F75" s="145">
        <f t="shared" si="1"/>
        <v>0</v>
      </c>
    </row>
    <row r="76" spans="1:6" ht="15.75" hidden="1" x14ac:dyDescent="0.25">
      <c r="A76" s="189"/>
      <c r="B76" s="186"/>
      <c r="C76" s="187"/>
      <c r="D76" s="144"/>
      <c r="E76" s="79"/>
      <c r="F76" s="145">
        <f t="shared" si="1"/>
        <v>0</v>
      </c>
    </row>
    <row r="77" spans="1:6" ht="15.75" hidden="1" x14ac:dyDescent="0.25">
      <c r="A77" s="189"/>
      <c r="B77" s="186"/>
      <c r="C77" s="187"/>
      <c r="D77" s="144"/>
      <c r="E77" s="79"/>
      <c r="F77" s="145">
        <f t="shared" si="1"/>
        <v>0</v>
      </c>
    </row>
    <row r="78" spans="1:6" ht="15.75" hidden="1" x14ac:dyDescent="0.25">
      <c r="A78" s="189"/>
      <c r="B78" s="186"/>
      <c r="C78" s="187"/>
      <c r="D78" s="144"/>
      <c r="E78" s="79"/>
      <c r="F78" s="145">
        <f t="shared" si="1"/>
        <v>0</v>
      </c>
    </row>
    <row r="79" spans="1:6" ht="15.75" hidden="1" x14ac:dyDescent="0.25">
      <c r="A79" s="189"/>
      <c r="B79" s="186"/>
      <c r="C79" s="187"/>
      <c r="D79" s="144"/>
      <c r="E79" s="79"/>
      <c r="F79" s="145">
        <f t="shared" si="1"/>
        <v>0</v>
      </c>
    </row>
    <row r="80" spans="1:6" ht="15.75" hidden="1" x14ac:dyDescent="0.25">
      <c r="A80" s="189"/>
      <c r="B80" s="186"/>
      <c r="C80" s="187"/>
      <c r="D80" s="144"/>
      <c r="E80" s="79"/>
      <c r="F80" s="145">
        <f t="shared" si="1"/>
        <v>0</v>
      </c>
    </row>
    <row r="81" spans="1:6" ht="15.75" hidden="1" x14ac:dyDescent="0.25">
      <c r="A81" s="190"/>
      <c r="B81" s="191"/>
      <c r="C81" s="192"/>
      <c r="D81" s="147"/>
      <c r="E81" s="83"/>
      <c r="F81" s="145">
        <f t="shared" si="1"/>
        <v>0</v>
      </c>
    </row>
    <row r="82" spans="1:6" ht="15.75" hidden="1" x14ac:dyDescent="0.25">
      <c r="A82" s="190"/>
      <c r="B82" s="191"/>
      <c r="C82" s="192"/>
      <c r="D82" s="147"/>
      <c r="E82" s="83"/>
      <c r="F82" s="145">
        <f t="shared" si="1"/>
        <v>0</v>
      </c>
    </row>
    <row r="83" spans="1:6" ht="15.75" hidden="1" x14ac:dyDescent="0.25">
      <c r="A83" s="190"/>
      <c r="B83" s="191"/>
      <c r="C83" s="192"/>
      <c r="D83" s="147"/>
      <c r="E83" s="83"/>
      <c r="F83" s="145">
        <f t="shared" si="1"/>
        <v>0</v>
      </c>
    </row>
    <row r="84" spans="1:6" ht="15.75" hidden="1" x14ac:dyDescent="0.25">
      <c r="A84" s="190"/>
      <c r="B84" s="191"/>
      <c r="C84" s="192"/>
      <c r="D84" s="147"/>
      <c r="E84" s="83"/>
      <c r="F84" s="145">
        <f t="shared" si="1"/>
        <v>0</v>
      </c>
    </row>
    <row r="85" spans="1:6" ht="15.75" hidden="1" x14ac:dyDescent="0.25">
      <c r="A85" s="190"/>
      <c r="B85" s="191"/>
      <c r="C85" s="192"/>
      <c r="D85" s="147"/>
      <c r="E85" s="83"/>
      <c r="F85" s="145">
        <f t="shared" si="1"/>
        <v>0</v>
      </c>
    </row>
    <row r="86" spans="1:6" ht="15.75" hidden="1" x14ac:dyDescent="0.25">
      <c r="A86" s="190"/>
      <c r="B86" s="191"/>
      <c r="C86" s="192"/>
      <c r="D86" s="147"/>
      <c r="E86" s="83"/>
      <c r="F86" s="145">
        <f t="shared" si="1"/>
        <v>0</v>
      </c>
    </row>
    <row r="87" spans="1:6" ht="15.75" hidden="1" x14ac:dyDescent="0.25">
      <c r="A87" s="189"/>
      <c r="B87" s="186"/>
      <c r="C87" s="187"/>
      <c r="D87" s="148"/>
      <c r="E87" s="79"/>
      <c r="F87" s="145">
        <f t="shared" si="1"/>
        <v>0</v>
      </c>
    </row>
    <row r="88" spans="1:6" ht="15.75" hidden="1" x14ac:dyDescent="0.25">
      <c r="A88" s="189"/>
      <c r="B88" s="186"/>
      <c r="C88" s="187"/>
      <c r="D88" s="148"/>
      <c r="E88" s="79"/>
      <c r="F88" s="145">
        <f t="shared" si="1"/>
        <v>0</v>
      </c>
    </row>
    <row r="89" spans="1:6" ht="15.75" hidden="1" x14ac:dyDescent="0.25">
      <c r="A89" s="189"/>
      <c r="B89" s="186"/>
      <c r="C89" s="187"/>
      <c r="D89" s="148"/>
      <c r="E89" s="79"/>
      <c r="F89" s="145">
        <f t="shared" si="1"/>
        <v>0</v>
      </c>
    </row>
    <row r="90" spans="1:6" ht="15.75" hidden="1" x14ac:dyDescent="0.25">
      <c r="A90" s="189"/>
      <c r="B90" s="186"/>
      <c r="C90" s="187"/>
      <c r="D90" s="148"/>
      <c r="E90" s="79"/>
      <c r="F90" s="145">
        <f t="shared" si="1"/>
        <v>0</v>
      </c>
    </row>
    <row r="91" spans="1:6" ht="15.75" hidden="1" x14ac:dyDescent="0.25">
      <c r="A91" s="189"/>
      <c r="B91" s="186"/>
      <c r="C91" s="187"/>
      <c r="D91" s="148"/>
      <c r="E91" s="79"/>
      <c r="F91" s="145">
        <f t="shared" si="1"/>
        <v>0</v>
      </c>
    </row>
    <row r="92" spans="1:6" ht="15.75" hidden="1" x14ac:dyDescent="0.25">
      <c r="A92" s="189"/>
      <c r="B92" s="186"/>
      <c r="C92" s="187"/>
      <c r="D92" s="148"/>
      <c r="E92" s="79"/>
      <c r="F92" s="145">
        <f t="shared" si="1"/>
        <v>0</v>
      </c>
    </row>
    <row r="93" spans="1:6" ht="15.75" hidden="1" x14ac:dyDescent="0.25">
      <c r="A93" s="189"/>
      <c r="B93" s="186"/>
      <c r="C93" s="187"/>
      <c r="D93" s="148"/>
      <c r="E93" s="79"/>
      <c r="F93" s="145">
        <f t="shared" si="1"/>
        <v>0</v>
      </c>
    </row>
    <row r="94" spans="1:6" ht="15.75" hidden="1" x14ac:dyDescent="0.25">
      <c r="A94" s="189"/>
      <c r="B94" s="186"/>
      <c r="C94" s="187"/>
      <c r="D94" s="148"/>
      <c r="E94" s="79"/>
      <c r="F94" s="145">
        <f t="shared" si="1"/>
        <v>0</v>
      </c>
    </row>
    <row r="95" spans="1:6" ht="15.75" hidden="1" x14ac:dyDescent="0.25">
      <c r="A95" s="189"/>
      <c r="B95" s="186"/>
      <c r="C95" s="187"/>
      <c r="D95" s="148"/>
      <c r="E95" s="79"/>
      <c r="F95" s="145">
        <f t="shared" si="1"/>
        <v>0</v>
      </c>
    </row>
    <row r="96" spans="1:6" ht="15.75" hidden="1" x14ac:dyDescent="0.25">
      <c r="A96" s="189"/>
      <c r="B96" s="186"/>
      <c r="C96" s="187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opLeftCell="A22" workbookViewId="0">
      <selection activeCell="E36" sqref="E3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44"/>
      <c r="C1" s="253" t="s">
        <v>112</v>
      </c>
      <c r="D1" s="254"/>
      <c r="E1" s="254"/>
      <c r="F1" s="254"/>
      <c r="G1" s="254"/>
      <c r="H1" s="254"/>
      <c r="I1" s="254"/>
      <c r="J1" s="254"/>
      <c r="K1" s="254"/>
      <c r="L1" s="254"/>
      <c r="M1" s="254"/>
    </row>
    <row r="2" spans="1:18" ht="16.5" thickBot="1" x14ac:dyDescent="0.3">
      <c r="B2" s="245"/>
      <c r="C2" s="4"/>
      <c r="H2" s="6"/>
      <c r="I2" s="2"/>
      <c r="J2" s="7"/>
      <c r="L2" s="8"/>
      <c r="M2" s="2"/>
      <c r="N2" s="9"/>
    </row>
    <row r="3" spans="1:18" ht="21.75" thickBot="1" x14ac:dyDescent="0.35">
      <c r="B3" s="246" t="s">
        <v>0</v>
      </c>
      <c r="C3" s="247"/>
      <c r="D3" s="10"/>
      <c r="E3" s="11"/>
      <c r="F3" s="11"/>
      <c r="H3" s="248" t="s">
        <v>18</v>
      </c>
      <c r="I3" s="248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49" t="s">
        <v>2</v>
      </c>
      <c r="F4" s="250"/>
      <c r="H4" s="251" t="s">
        <v>3</v>
      </c>
      <c r="I4" s="252"/>
      <c r="J4" s="17"/>
      <c r="K4" s="18"/>
      <c r="L4" s="19"/>
      <c r="M4" s="159" t="s">
        <v>20</v>
      </c>
      <c r="N4" s="160" t="s">
        <v>29</v>
      </c>
      <c r="P4" s="238" t="s">
        <v>28</v>
      </c>
      <c r="Q4" s="239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2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44447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44448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7"/>
      <c r="P8" s="83">
        <f t="shared" si="0"/>
        <v>50471</v>
      </c>
      <c r="Q8" s="213">
        <f t="shared" si="1"/>
        <v>-40</v>
      </c>
      <c r="R8" s="51"/>
    </row>
    <row r="9" spans="1:18" ht="18" thickBot="1" x14ac:dyDescent="0.35">
      <c r="A9" s="20"/>
      <c r="B9" s="21">
        <v>44449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44450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44451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44452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8"/>
      <c r="P12" s="83">
        <f t="shared" si="0"/>
        <v>46630</v>
      </c>
      <c r="Q12" s="184">
        <f t="shared" si="1"/>
        <v>50</v>
      </c>
      <c r="R12" s="26"/>
    </row>
    <row r="13" spans="1:18" ht="18" thickBot="1" x14ac:dyDescent="0.35">
      <c r="A13" s="20"/>
      <c r="B13" s="21">
        <v>44453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5"/>
    </row>
    <row r="14" spans="1:18" ht="18" thickBot="1" x14ac:dyDescent="0.35">
      <c r="A14" s="20"/>
      <c r="B14" s="21">
        <v>44454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5"/>
    </row>
    <row r="15" spans="1:18" ht="18" thickBot="1" x14ac:dyDescent="0.35">
      <c r="A15" s="20"/>
      <c r="B15" s="21">
        <v>44455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44456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44457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44458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44459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44460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44461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8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44462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44463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44464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44465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44466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1">
        <f t="shared" si="1"/>
        <v>159.5</v>
      </c>
      <c r="R26" s="51"/>
    </row>
    <row r="27" spans="1:19" ht="18" thickBot="1" x14ac:dyDescent="0.35">
      <c r="A27" s="20"/>
      <c r="B27" s="21">
        <v>44467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44468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12">
        <f t="shared" si="1"/>
        <v>-3</v>
      </c>
      <c r="R28" s="26"/>
    </row>
    <row r="29" spans="1:19" ht="18" thickBot="1" x14ac:dyDescent="0.35">
      <c r="A29" s="20"/>
      <c r="B29" s="21">
        <v>44469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44470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44471</v>
      </c>
      <c r="C31" s="22">
        <v>4573</v>
      </c>
      <c r="D31" s="70" t="s">
        <v>162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163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12">
        <f t="shared" si="1"/>
        <v>-6</v>
      </c>
      <c r="R31" s="26"/>
    </row>
    <row r="32" spans="1:19" ht="18" thickBot="1" x14ac:dyDescent="0.35">
      <c r="A32" s="20"/>
      <c r="B32" s="21">
        <v>44472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>
        <v>0</v>
      </c>
      <c r="D33" s="74"/>
      <c r="E33" s="24"/>
      <c r="F33" s="25"/>
      <c r="G33" s="26"/>
      <c r="H33" s="32"/>
      <c r="I33" s="28"/>
      <c r="J33" s="67" t="s">
        <v>181</v>
      </c>
      <c r="K33" s="71" t="s">
        <v>182</v>
      </c>
      <c r="L33" s="75">
        <v>3422</v>
      </c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 t="s">
        <v>181</v>
      </c>
      <c r="K34" s="214" t="s">
        <v>183</v>
      </c>
      <c r="L34" s="76">
        <v>4999.6000000000004</v>
      </c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 t="s">
        <v>181</v>
      </c>
      <c r="K35" s="215" t="s">
        <v>183</v>
      </c>
      <c r="L35" s="75">
        <v>1195.68</v>
      </c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 t="s">
        <v>181</v>
      </c>
      <c r="K36" s="78" t="s">
        <v>110</v>
      </c>
      <c r="L36" s="76">
        <v>1392</v>
      </c>
      <c r="M36" s="138">
        <v>0</v>
      </c>
      <c r="N36" s="30">
        <v>0</v>
      </c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 t="s">
        <v>181</v>
      </c>
      <c r="K37" s="185" t="s">
        <v>184</v>
      </c>
      <c r="L37" s="76">
        <v>836.84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40">
        <f>SUM(M5:M38)</f>
        <v>1464441</v>
      </c>
      <c r="N39" s="242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41"/>
      <c r="N40" s="243"/>
      <c r="P40" s="83"/>
      <c r="Q40" s="9"/>
    </row>
    <row r="41" spans="1:18" ht="18" thickBot="1" x14ac:dyDescent="0.35">
      <c r="A41" s="20"/>
      <c r="B41" s="21"/>
      <c r="C41" s="84"/>
      <c r="D41" s="195"/>
      <c r="E41" s="196"/>
      <c r="F41" s="197"/>
      <c r="G41" s="26"/>
      <c r="H41" s="198"/>
      <c r="I41" s="85"/>
      <c r="J41" s="67"/>
      <c r="K41" s="71"/>
      <c r="L41" s="75"/>
      <c r="M41" s="200"/>
      <c r="N41" s="199"/>
      <c r="P41" s="83"/>
      <c r="Q41" s="9"/>
    </row>
    <row r="42" spans="1:18" ht="18" thickBot="1" x14ac:dyDescent="0.35">
      <c r="A42" s="20"/>
      <c r="B42" s="21"/>
      <c r="C42" s="84"/>
      <c r="D42" s="195"/>
      <c r="E42" s="196"/>
      <c r="F42" s="197"/>
      <c r="G42" s="26"/>
      <c r="H42" s="198"/>
      <c r="I42" s="85"/>
      <c r="J42" s="67"/>
      <c r="K42" s="71"/>
      <c r="L42" s="75"/>
      <c r="M42" s="200"/>
      <c r="N42" s="199"/>
      <c r="P42" s="83"/>
      <c r="Q42" s="9"/>
    </row>
    <row r="43" spans="1:18" ht="18" thickBot="1" x14ac:dyDescent="0.35">
      <c r="A43" s="20"/>
      <c r="B43" s="21"/>
      <c r="C43" s="84"/>
      <c r="D43" s="195"/>
      <c r="E43" s="196"/>
      <c r="F43" s="197"/>
      <c r="G43" s="26"/>
      <c r="H43" s="198"/>
      <c r="I43" s="85"/>
      <c r="J43" s="67"/>
      <c r="K43" s="71"/>
      <c r="L43" s="75"/>
      <c r="M43" s="200"/>
      <c r="N43" s="199"/>
      <c r="P43" s="83"/>
      <c r="Q43" s="9"/>
    </row>
    <row r="44" spans="1:18" ht="18" thickBot="1" x14ac:dyDescent="0.35">
      <c r="A44" s="20"/>
      <c r="B44" s="21"/>
      <c r="C44" s="84"/>
      <c r="D44" s="195"/>
      <c r="E44" s="196"/>
      <c r="F44" s="197"/>
      <c r="G44" s="26"/>
      <c r="H44" s="198"/>
      <c r="I44" s="85"/>
      <c r="J44" s="67"/>
      <c r="K44" s="71"/>
      <c r="L44" s="75"/>
      <c r="M44" s="200"/>
      <c r="N44" s="199"/>
      <c r="P44" s="83"/>
      <c r="Q44" s="9"/>
    </row>
    <row r="45" spans="1:18" ht="18" hidden="1" thickBot="1" x14ac:dyDescent="0.35">
      <c r="A45" s="20"/>
      <c r="B45" s="21"/>
      <c r="C45" s="84"/>
      <c r="D45" s="195"/>
      <c r="E45" s="196"/>
      <c r="F45" s="197"/>
      <c r="G45" s="26"/>
      <c r="H45" s="198"/>
      <c r="I45" s="85"/>
      <c r="J45" s="67"/>
      <c r="K45" s="71"/>
      <c r="L45" s="75"/>
      <c r="M45" s="200"/>
      <c r="N45" s="199"/>
      <c r="P45" s="83"/>
      <c r="Q45" s="9"/>
    </row>
    <row r="46" spans="1:18" ht="18" hidden="1" thickBot="1" x14ac:dyDescent="0.35">
      <c r="A46" s="20"/>
      <c r="B46" s="21"/>
      <c r="C46" s="84"/>
      <c r="D46" s="195"/>
      <c r="E46" s="196"/>
      <c r="F46" s="197"/>
      <c r="G46" s="26"/>
      <c r="H46" s="198"/>
      <c r="I46" s="85"/>
      <c r="J46" s="67"/>
      <c r="K46" s="71"/>
      <c r="L46" s="75"/>
      <c r="M46" s="200"/>
      <c r="N46" s="199"/>
      <c r="P46" s="83"/>
      <c r="Q46" s="9"/>
    </row>
    <row r="47" spans="1:18" ht="18" hidden="1" thickBot="1" x14ac:dyDescent="0.35">
      <c r="A47" s="20"/>
      <c r="B47" s="21"/>
      <c r="C47" s="84"/>
      <c r="D47" s="195"/>
      <c r="E47" s="196"/>
      <c r="F47" s="197"/>
      <c r="G47" s="26"/>
      <c r="H47" s="198"/>
      <c r="I47" s="85"/>
      <c r="J47" s="67"/>
      <c r="K47" s="71"/>
      <c r="L47" s="75"/>
      <c r="M47" s="200"/>
      <c r="N47" s="199"/>
      <c r="P47" s="83"/>
      <c r="Q47" s="9"/>
    </row>
    <row r="48" spans="1:18" ht="18" hidden="1" thickBot="1" x14ac:dyDescent="0.35">
      <c r="A48" s="20"/>
      <c r="B48" s="21"/>
      <c r="C48" s="84"/>
      <c r="D48" s="195"/>
      <c r="E48" s="196"/>
      <c r="F48" s="197"/>
      <c r="G48" s="26"/>
      <c r="H48" s="198"/>
      <c r="I48" s="85"/>
      <c r="J48" s="67"/>
      <c r="K48" s="71"/>
      <c r="L48" s="75"/>
      <c r="M48" s="200"/>
      <c r="N48" s="199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1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59103.27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28" t="s">
        <v>8</v>
      </c>
      <c r="I52" s="229"/>
      <c r="J52" s="106"/>
      <c r="K52" s="230">
        <f>I50+L50</f>
        <v>69642.26999999999</v>
      </c>
      <c r="L52" s="231"/>
      <c r="M52" s="219">
        <f>N39+M39</f>
        <v>1517935</v>
      </c>
      <c r="N52" s="220"/>
      <c r="P52" s="83"/>
      <c r="Q52" s="9"/>
    </row>
    <row r="53" spans="1:17" ht="15.75" x14ac:dyDescent="0.25">
      <c r="D53" s="232" t="s">
        <v>9</v>
      </c>
      <c r="E53" s="232"/>
      <c r="F53" s="107">
        <f>F50-K52-C50</f>
        <v>1505921.23</v>
      </c>
      <c r="I53" s="108"/>
      <c r="J53" s="109"/>
      <c r="P53" s="83"/>
      <c r="Q53" s="9"/>
    </row>
    <row r="54" spans="1:17" ht="18.75" x14ac:dyDescent="0.3">
      <c r="D54" s="233" t="s">
        <v>10</v>
      </c>
      <c r="E54" s="233"/>
      <c r="F54" s="102">
        <v>-1424333.95</v>
      </c>
      <c r="I54" s="234" t="s">
        <v>11</v>
      </c>
      <c r="J54" s="235"/>
      <c r="K54" s="236">
        <f>F56+F57+F58</f>
        <v>222140.17000000004</v>
      </c>
      <c r="L54" s="237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81587.280000000028</v>
      </c>
      <c r="H56" s="20"/>
      <c r="I56" s="116" t="s">
        <v>13</v>
      </c>
      <c r="J56" s="117"/>
      <c r="K56" s="221">
        <f>-C4</f>
        <v>-136234.76999999999</v>
      </c>
      <c r="L56" s="222"/>
    </row>
    <row r="57" spans="1:17" ht="16.5" thickBot="1" x14ac:dyDescent="0.3">
      <c r="D57" s="118" t="s">
        <v>14</v>
      </c>
      <c r="E57" s="104" t="s">
        <v>15</v>
      </c>
      <c r="F57" s="119">
        <v>5704</v>
      </c>
    </row>
    <row r="58" spans="1:17" ht="20.25" thickTop="1" thickBot="1" x14ac:dyDescent="0.35">
      <c r="C58" s="120">
        <v>44472</v>
      </c>
      <c r="D58" s="223" t="s">
        <v>16</v>
      </c>
      <c r="E58" s="224"/>
      <c r="F58" s="121">
        <v>134848.89000000001</v>
      </c>
      <c r="I58" s="225" t="s">
        <v>17</v>
      </c>
      <c r="J58" s="226"/>
      <c r="K58" s="227">
        <f>K54+K56</f>
        <v>85905.400000000052</v>
      </c>
      <c r="L58" s="227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3"/>
      <c r="J60" s="193"/>
      <c r="K60" s="194"/>
      <c r="L60" s="194"/>
    </row>
    <row r="61" spans="1:17" ht="16.5" customHeight="1" x14ac:dyDescent="0.25">
      <c r="B61" s="127"/>
      <c r="C61" s="128"/>
      <c r="D61" s="129"/>
      <c r="E61" s="83"/>
      <c r="I61" s="193"/>
      <c r="J61" s="193"/>
      <c r="K61" s="194"/>
      <c r="L61" s="194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43" workbookViewId="0">
      <selection activeCell="A43" sqref="A1:XFD1048576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2" t="s">
        <v>22</v>
      </c>
      <c r="B2" s="202" t="s">
        <v>23</v>
      </c>
      <c r="C2" s="203" t="s">
        <v>24</v>
      </c>
      <c r="D2" s="202" t="s">
        <v>25</v>
      </c>
      <c r="E2" s="203" t="s">
        <v>26</v>
      </c>
      <c r="F2" s="140" t="s">
        <v>24</v>
      </c>
    </row>
    <row r="3" spans="1:7" ht="18.75" x14ac:dyDescent="0.3">
      <c r="A3" s="141">
        <v>44445</v>
      </c>
      <c r="B3" s="180" t="s">
        <v>122</v>
      </c>
      <c r="C3" s="79">
        <v>42896.2</v>
      </c>
      <c r="D3" s="204"/>
      <c r="E3" s="79"/>
      <c r="F3" s="143">
        <f>C3-E3</f>
        <v>42896.2</v>
      </c>
    </row>
    <row r="4" spans="1:7" ht="18.75" x14ac:dyDescent="0.3">
      <c r="A4" s="141">
        <v>44446</v>
      </c>
      <c r="B4" s="180" t="s">
        <v>123</v>
      </c>
      <c r="C4" s="79">
        <v>673.2</v>
      </c>
      <c r="D4" s="204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80" t="s">
        <v>124</v>
      </c>
      <c r="C5" s="79">
        <v>59000.22</v>
      </c>
      <c r="D5" s="204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80" t="s">
        <v>125</v>
      </c>
      <c r="C6" s="79">
        <v>11075.4</v>
      </c>
      <c r="D6" s="204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80" t="s">
        <v>126</v>
      </c>
      <c r="C7" s="79">
        <v>8608.6</v>
      </c>
      <c r="D7" s="204"/>
      <c r="E7" s="79"/>
      <c r="F7" s="145">
        <f t="shared" si="0"/>
        <v>122253.62</v>
      </c>
    </row>
    <row r="8" spans="1:7" ht="15.75" x14ac:dyDescent="0.25">
      <c r="A8" s="141">
        <v>44448</v>
      </c>
      <c r="B8" s="180" t="s">
        <v>127</v>
      </c>
      <c r="C8" s="79">
        <v>45033.9</v>
      </c>
      <c r="D8" s="204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80" t="s">
        <v>128</v>
      </c>
      <c r="C9" s="79">
        <v>2191.8000000000002</v>
      </c>
      <c r="D9" s="204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80" t="s">
        <v>129</v>
      </c>
      <c r="C10" s="79">
        <v>6894.34</v>
      </c>
      <c r="D10" s="204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44">
        <v>44459</v>
      </c>
      <c r="B28" s="142" t="s">
        <v>164</v>
      </c>
      <c r="C28" s="7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>
        <v>44460</v>
      </c>
      <c r="B29" s="142" t="s">
        <v>165</v>
      </c>
      <c r="C29" s="79">
        <v>36425.199999999997</v>
      </c>
      <c r="D29" s="144"/>
      <c r="E29" s="79"/>
      <c r="F29" s="145">
        <f t="shared" si="0"/>
        <v>60278.670000000086</v>
      </c>
    </row>
    <row r="30" spans="1:7" ht="18.75" x14ac:dyDescent="0.3">
      <c r="A30" s="144">
        <v>44461</v>
      </c>
      <c r="B30" s="142" t="s">
        <v>166</v>
      </c>
      <c r="C30" s="79">
        <v>50568.800000000003</v>
      </c>
      <c r="D30" s="144"/>
      <c r="E30" s="79"/>
      <c r="F30" s="145">
        <f t="shared" si="0"/>
        <v>110847.47000000009</v>
      </c>
      <c r="G30" s="146"/>
    </row>
    <row r="31" spans="1:7" ht="15.75" x14ac:dyDescent="0.25">
      <c r="A31" s="144">
        <v>44462</v>
      </c>
      <c r="B31" s="142" t="s">
        <v>167</v>
      </c>
      <c r="C31" s="79">
        <v>59040.6</v>
      </c>
      <c r="D31" s="144"/>
      <c r="E31" s="79"/>
      <c r="F31" s="145">
        <f t="shared" si="0"/>
        <v>169888.07000000009</v>
      </c>
    </row>
    <row r="32" spans="1:7" ht="15.75" x14ac:dyDescent="0.25">
      <c r="A32" s="144">
        <v>44463</v>
      </c>
      <c r="B32" s="142" t="s">
        <v>168</v>
      </c>
      <c r="C32" s="79">
        <v>79386.06</v>
      </c>
      <c r="D32" s="144"/>
      <c r="E32" s="79"/>
      <c r="F32" s="145">
        <f t="shared" si="0"/>
        <v>249274.13000000009</v>
      </c>
    </row>
    <row r="33" spans="1:6" ht="15.75" x14ac:dyDescent="0.25">
      <c r="A33" s="144">
        <v>44463</v>
      </c>
      <c r="B33" s="142" t="s">
        <v>169</v>
      </c>
      <c r="C33" s="79">
        <v>975</v>
      </c>
      <c r="D33" s="144"/>
      <c r="E33" s="79"/>
      <c r="F33" s="145">
        <f t="shared" si="0"/>
        <v>250249.13000000009</v>
      </c>
    </row>
    <row r="34" spans="1:6" ht="15.75" x14ac:dyDescent="0.25">
      <c r="A34" s="144">
        <v>44464</v>
      </c>
      <c r="B34" s="142" t="s">
        <v>170</v>
      </c>
      <c r="C34" s="79">
        <v>26659.84</v>
      </c>
      <c r="D34" s="144"/>
      <c r="E34" s="79"/>
      <c r="F34" s="145">
        <f t="shared" si="0"/>
        <v>276908.97000000009</v>
      </c>
    </row>
    <row r="35" spans="1:6" ht="15.75" x14ac:dyDescent="0.25">
      <c r="A35" s="144">
        <v>44464</v>
      </c>
      <c r="B35" s="142" t="s">
        <v>171</v>
      </c>
      <c r="C35" s="79">
        <v>63162.2</v>
      </c>
      <c r="D35" s="144"/>
      <c r="E35" s="79"/>
      <c r="F35" s="145">
        <f t="shared" si="0"/>
        <v>340071.1700000001</v>
      </c>
    </row>
    <row r="36" spans="1:6" ht="15.75" x14ac:dyDescent="0.25">
      <c r="A36" s="144">
        <v>44466</v>
      </c>
      <c r="B36" s="142" t="s">
        <v>172</v>
      </c>
      <c r="C36" s="79">
        <v>42269.1</v>
      </c>
      <c r="D36" s="144"/>
      <c r="E36" s="79"/>
      <c r="F36" s="145">
        <f t="shared" si="0"/>
        <v>382340.27000000008</v>
      </c>
    </row>
    <row r="37" spans="1:6" ht="15.75" x14ac:dyDescent="0.25">
      <c r="A37" s="144">
        <v>44466</v>
      </c>
      <c r="B37" s="142" t="s">
        <v>173</v>
      </c>
      <c r="C37" s="79">
        <v>3041</v>
      </c>
      <c r="D37" s="144"/>
      <c r="E37" s="79"/>
      <c r="F37" s="145">
        <f t="shared" si="0"/>
        <v>385381.27000000008</v>
      </c>
    </row>
    <row r="38" spans="1:6" ht="15.75" x14ac:dyDescent="0.25">
      <c r="A38" s="188">
        <v>44467</v>
      </c>
      <c r="B38" s="186" t="s">
        <v>174</v>
      </c>
      <c r="C38" s="187">
        <v>59570.38</v>
      </c>
      <c r="D38" s="144">
        <v>44470</v>
      </c>
      <c r="E38" s="79">
        <v>400000</v>
      </c>
      <c r="F38" s="145">
        <f t="shared" si="0"/>
        <v>44951.650000000081</v>
      </c>
    </row>
    <row r="39" spans="1:6" ht="15.75" x14ac:dyDescent="0.25">
      <c r="A39" s="188">
        <v>44467</v>
      </c>
      <c r="B39" s="186" t="s">
        <v>175</v>
      </c>
      <c r="C39" s="187">
        <v>7939.6</v>
      </c>
      <c r="D39" s="144"/>
      <c r="E39" s="79"/>
      <c r="F39" s="145">
        <f t="shared" si="0"/>
        <v>52891.25000000008</v>
      </c>
    </row>
    <row r="40" spans="1:6" ht="15.75" x14ac:dyDescent="0.25">
      <c r="A40" s="188">
        <v>44468</v>
      </c>
      <c r="B40" s="186" t="s">
        <v>176</v>
      </c>
      <c r="C40" s="187">
        <v>38874.400000000001</v>
      </c>
      <c r="D40" s="144"/>
      <c r="E40" s="79"/>
      <c r="F40" s="145">
        <f t="shared" si="0"/>
        <v>91765.650000000081</v>
      </c>
    </row>
    <row r="41" spans="1:6" ht="15.75" x14ac:dyDescent="0.25">
      <c r="A41" s="188">
        <v>44469</v>
      </c>
      <c r="B41" s="186" t="s">
        <v>177</v>
      </c>
      <c r="C41" s="187">
        <v>92182.8</v>
      </c>
      <c r="D41" s="144"/>
      <c r="E41" s="79"/>
      <c r="F41" s="145">
        <f t="shared" si="0"/>
        <v>183948.45000000007</v>
      </c>
    </row>
    <row r="42" spans="1:6" ht="15.75" x14ac:dyDescent="0.25">
      <c r="A42" s="188">
        <v>44470</v>
      </c>
      <c r="B42" s="186" t="s">
        <v>178</v>
      </c>
      <c r="C42" s="187">
        <v>66246</v>
      </c>
      <c r="D42" s="144"/>
      <c r="E42" s="79"/>
      <c r="F42" s="145">
        <f t="shared" si="0"/>
        <v>250194.45000000007</v>
      </c>
    </row>
    <row r="43" spans="1:6" ht="15.75" x14ac:dyDescent="0.25">
      <c r="A43" s="188">
        <v>44471</v>
      </c>
      <c r="B43" s="186" t="s">
        <v>179</v>
      </c>
      <c r="C43" s="187">
        <v>85535.7</v>
      </c>
      <c r="D43" s="144"/>
      <c r="E43" s="79"/>
      <c r="F43" s="145">
        <f t="shared" si="0"/>
        <v>335730.15000000008</v>
      </c>
    </row>
    <row r="44" spans="1:6" ht="15.75" x14ac:dyDescent="0.25">
      <c r="A44" s="188">
        <v>44471</v>
      </c>
      <c r="B44" s="186" t="s">
        <v>180</v>
      </c>
      <c r="C44" s="187">
        <v>1725</v>
      </c>
      <c r="D44" s="144"/>
      <c r="E44" s="79"/>
      <c r="F44" s="145">
        <f t="shared" si="0"/>
        <v>337455.15000000008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337455.15000000008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337455.15000000008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337455.15000000008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337455.15000000008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337455.15000000008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337455.15000000008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337455.15000000008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337455.15000000008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337455.15000000008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337455.15000000008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337455.15000000008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337455.15000000008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337455.15000000008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337455.15000000008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337455.15000000008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337455.15000000008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337455.15000000008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337455.15000000008</v>
      </c>
    </row>
    <row r="63" spans="1:6" ht="15" hidden="1" customHeight="1" x14ac:dyDescent="0.25">
      <c r="A63" s="189"/>
      <c r="B63" s="186"/>
      <c r="C63" s="187"/>
      <c r="D63" s="144"/>
      <c r="E63" s="79"/>
      <c r="F63" s="145">
        <f t="shared" si="0"/>
        <v>337455.15000000008</v>
      </c>
    </row>
    <row r="64" spans="1:6" ht="15.75" hidden="1" x14ac:dyDescent="0.25">
      <c r="A64" s="189"/>
      <c r="B64" s="186"/>
      <c r="C64" s="187"/>
      <c r="D64" s="144"/>
      <c r="E64" s="79"/>
      <c r="F64" s="145">
        <f t="shared" si="0"/>
        <v>337455.15000000008</v>
      </c>
    </row>
    <row r="65" spans="1:6" ht="15.75" hidden="1" x14ac:dyDescent="0.25">
      <c r="A65" s="189"/>
      <c r="B65" s="186"/>
      <c r="C65" s="187"/>
      <c r="D65" s="144"/>
      <c r="E65" s="79"/>
      <c r="F65" s="145">
        <f t="shared" si="0"/>
        <v>337455.15000000008</v>
      </c>
    </row>
    <row r="66" spans="1:6" ht="15.75" hidden="1" x14ac:dyDescent="0.25">
      <c r="A66" s="189"/>
      <c r="B66" s="186"/>
      <c r="C66" s="187"/>
      <c r="D66" s="144"/>
      <c r="E66" s="79"/>
      <c r="F66" s="145">
        <f t="shared" si="0"/>
        <v>337455.15000000008</v>
      </c>
    </row>
    <row r="67" spans="1:6" ht="15.75" hidden="1" x14ac:dyDescent="0.25">
      <c r="A67" s="189"/>
      <c r="B67" s="186"/>
      <c r="C67" s="187"/>
      <c r="D67" s="144"/>
      <c r="E67" s="79"/>
      <c r="F67" s="145">
        <f t="shared" si="0"/>
        <v>337455.15000000008</v>
      </c>
    </row>
    <row r="68" spans="1:6" ht="15.75" hidden="1" x14ac:dyDescent="0.25">
      <c r="A68" s="189"/>
      <c r="B68" s="186"/>
      <c r="C68" s="187"/>
      <c r="D68" s="144"/>
      <c r="E68" s="79"/>
      <c r="F68" s="145">
        <f t="shared" si="0"/>
        <v>337455.15000000008</v>
      </c>
    </row>
    <row r="69" spans="1:6" ht="15.75" hidden="1" x14ac:dyDescent="0.25">
      <c r="A69" s="189"/>
      <c r="B69" s="186"/>
      <c r="C69" s="187"/>
      <c r="D69" s="144"/>
      <c r="E69" s="79"/>
      <c r="F69" s="145">
        <f t="shared" ref="F69:F97" si="1">F68+C69-E69</f>
        <v>337455.15000000008</v>
      </c>
    </row>
    <row r="70" spans="1:6" ht="15.75" hidden="1" x14ac:dyDescent="0.25">
      <c r="A70" s="189"/>
      <c r="B70" s="186"/>
      <c r="C70" s="187"/>
      <c r="D70" s="144"/>
      <c r="E70" s="79"/>
      <c r="F70" s="145">
        <f t="shared" si="1"/>
        <v>337455.15000000008</v>
      </c>
    </row>
    <row r="71" spans="1:6" ht="15.75" hidden="1" x14ac:dyDescent="0.25">
      <c r="A71" s="189"/>
      <c r="B71" s="186"/>
      <c r="C71" s="187"/>
      <c r="D71" s="144"/>
      <c r="E71" s="79"/>
      <c r="F71" s="145">
        <f t="shared" si="1"/>
        <v>337455.15000000008</v>
      </c>
    </row>
    <row r="72" spans="1:6" ht="15.75" hidden="1" x14ac:dyDescent="0.25">
      <c r="A72" s="189"/>
      <c r="B72" s="186"/>
      <c r="C72" s="187"/>
      <c r="D72" s="144"/>
      <c r="E72" s="79"/>
      <c r="F72" s="145">
        <f t="shared" si="1"/>
        <v>337455.15000000008</v>
      </c>
    </row>
    <row r="73" spans="1:6" ht="15.75" hidden="1" x14ac:dyDescent="0.25">
      <c r="A73" s="189"/>
      <c r="B73" s="186"/>
      <c r="C73" s="187"/>
      <c r="D73" s="144"/>
      <c r="E73" s="79"/>
      <c r="F73" s="145">
        <f t="shared" si="1"/>
        <v>337455.15000000008</v>
      </c>
    </row>
    <row r="74" spans="1:6" ht="15.75" hidden="1" x14ac:dyDescent="0.25">
      <c r="A74" s="189"/>
      <c r="B74" s="186"/>
      <c r="C74" s="187"/>
      <c r="D74" s="144"/>
      <c r="E74" s="79"/>
      <c r="F74" s="145">
        <f t="shared" si="1"/>
        <v>337455.15000000008</v>
      </c>
    </row>
    <row r="75" spans="1:6" ht="15.75" hidden="1" x14ac:dyDescent="0.25">
      <c r="A75" s="189"/>
      <c r="B75" s="186"/>
      <c r="C75" s="187"/>
      <c r="D75" s="144"/>
      <c r="E75" s="79"/>
      <c r="F75" s="145">
        <f t="shared" si="1"/>
        <v>337455.15000000008</v>
      </c>
    </row>
    <row r="76" spans="1:6" ht="15.75" hidden="1" x14ac:dyDescent="0.25">
      <c r="A76" s="189"/>
      <c r="B76" s="186"/>
      <c r="C76" s="187"/>
      <c r="D76" s="144"/>
      <c r="E76" s="79"/>
      <c r="F76" s="145">
        <f t="shared" si="1"/>
        <v>337455.15000000008</v>
      </c>
    </row>
    <row r="77" spans="1:6" ht="15.75" hidden="1" x14ac:dyDescent="0.25">
      <c r="A77" s="189"/>
      <c r="B77" s="186"/>
      <c r="C77" s="187"/>
      <c r="D77" s="144"/>
      <c r="E77" s="79"/>
      <c r="F77" s="145">
        <f t="shared" si="1"/>
        <v>337455.15000000008</v>
      </c>
    </row>
    <row r="78" spans="1:6" ht="15.75" hidden="1" x14ac:dyDescent="0.25">
      <c r="A78" s="189"/>
      <c r="B78" s="186"/>
      <c r="C78" s="187"/>
      <c r="D78" s="144"/>
      <c r="E78" s="79"/>
      <c r="F78" s="145">
        <f t="shared" si="1"/>
        <v>337455.15000000008</v>
      </c>
    </row>
    <row r="79" spans="1:6" ht="15.75" hidden="1" x14ac:dyDescent="0.25">
      <c r="A79" s="189"/>
      <c r="B79" s="186"/>
      <c r="C79" s="187"/>
      <c r="D79" s="144"/>
      <c r="E79" s="79"/>
      <c r="F79" s="145">
        <f t="shared" si="1"/>
        <v>337455.15000000008</v>
      </c>
    </row>
    <row r="80" spans="1:6" ht="15.75" hidden="1" x14ac:dyDescent="0.25">
      <c r="A80" s="189"/>
      <c r="B80" s="186"/>
      <c r="C80" s="187"/>
      <c r="D80" s="144"/>
      <c r="E80" s="79"/>
      <c r="F80" s="145">
        <f t="shared" si="1"/>
        <v>337455.15000000008</v>
      </c>
    </row>
    <row r="81" spans="1:6" ht="15.75" hidden="1" x14ac:dyDescent="0.25">
      <c r="A81" s="190"/>
      <c r="B81" s="191"/>
      <c r="C81" s="192"/>
      <c r="D81" s="147"/>
      <c r="E81" s="83"/>
      <c r="F81" s="145">
        <f t="shared" si="1"/>
        <v>337455.15000000008</v>
      </c>
    </row>
    <row r="82" spans="1:6" ht="15.75" hidden="1" x14ac:dyDescent="0.25">
      <c r="A82" s="190"/>
      <c r="B82" s="191"/>
      <c r="C82" s="192"/>
      <c r="D82" s="147"/>
      <c r="E82" s="83"/>
      <c r="F82" s="145">
        <f t="shared" si="1"/>
        <v>337455.15000000008</v>
      </c>
    </row>
    <row r="83" spans="1:6" ht="15.75" hidden="1" x14ac:dyDescent="0.25">
      <c r="A83" s="190"/>
      <c r="B83" s="191"/>
      <c r="C83" s="192"/>
      <c r="D83" s="147"/>
      <c r="E83" s="83"/>
      <c r="F83" s="145">
        <f t="shared" si="1"/>
        <v>337455.15000000008</v>
      </c>
    </row>
    <row r="84" spans="1:6" ht="15.75" hidden="1" x14ac:dyDescent="0.25">
      <c r="A84" s="190"/>
      <c r="B84" s="191"/>
      <c r="C84" s="192"/>
      <c r="D84" s="147"/>
      <c r="E84" s="83"/>
      <c r="F84" s="145">
        <f t="shared" si="1"/>
        <v>337455.15000000008</v>
      </c>
    </row>
    <row r="85" spans="1:6" ht="15.75" hidden="1" x14ac:dyDescent="0.25">
      <c r="A85" s="190"/>
      <c r="B85" s="191"/>
      <c r="C85" s="192"/>
      <c r="D85" s="147"/>
      <c r="E85" s="83"/>
      <c r="F85" s="145">
        <f t="shared" si="1"/>
        <v>337455.15000000008</v>
      </c>
    </row>
    <row r="86" spans="1:6" ht="15.75" hidden="1" x14ac:dyDescent="0.25">
      <c r="A86" s="190"/>
      <c r="B86" s="191"/>
      <c r="C86" s="192"/>
      <c r="D86" s="147"/>
      <c r="E86" s="83"/>
      <c r="F86" s="145">
        <f t="shared" si="1"/>
        <v>337455.15000000008</v>
      </c>
    </row>
    <row r="87" spans="1:6" ht="15.75" hidden="1" x14ac:dyDescent="0.25">
      <c r="A87" s="189"/>
      <c r="B87" s="186"/>
      <c r="C87" s="187"/>
      <c r="D87" s="148"/>
      <c r="E87" s="79"/>
      <c r="F87" s="145">
        <f t="shared" si="1"/>
        <v>337455.15000000008</v>
      </c>
    </row>
    <row r="88" spans="1:6" ht="15.75" hidden="1" x14ac:dyDescent="0.25">
      <c r="A88" s="189"/>
      <c r="B88" s="186"/>
      <c r="C88" s="187"/>
      <c r="D88" s="148"/>
      <c r="E88" s="79"/>
      <c r="F88" s="145">
        <f t="shared" si="1"/>
        <v>337455.15000000008</v>
      </c>
    </row>
    <row r="89" spans="1:6" ht="15.75" hidden="1" x14ac:dyDescent="0.25">
      <c r="A89" s="189"/>
      <c r="B89" s="186"/>
      <c r="C89" s="187"/>
      <c r="D89" s="148"/>
      <c r="E89" s="79"/>
      <c r="F89" s="145">
        <f t="shared" si="1"/>
        <v>337455.15000000008</v>
      </c>
    </row>
    <row r="90" spans="1:6" ht="15.75" hidden="1" x14ac:dyDescent="0.25">
      <c r="A90" s="189"/>
      <c r="B90" s="186"/>
      <c r="C90" s="187"/>
      <c r="D90" s="148"/>
      <c r="E90" s="79"/>
      <c r="F90" s="145">
        <f t="shared" si="1"/>
        <v>337455.15000000008</v>
      </c>
    </row>
    <row r="91" spans="1:6" ht="15.75" hidden="1" x14ac:dyDescent="0.25">
      <c r="A91" s="189"/>
      <c r="B91" s="186"/>
      <c r="C91" s="187"/>
      <c r="D91" s="148"/>
      <c r="E91" s="79"/>
      <c r="F91" s="145">
        <f t="shared" si="1"/>
        <v>337455.15000000008</v>
      </c>
    </row>
    <row r="92" spans="1:6" ht="15.75" hidden="1" x14ac:dyDescent="0.25">
      <c r="A92" s="189"/>
      <c r="B92" s="186"/>
      <c r="C92" s="187"/>
      <c r="D92" s="148"/>
      <c r="E92" s="79"/>
      <c r="F92" s="145">
        <f t="shared" si="1"/>
        <v>337455.15000000008</v>
      </c>
    </row>
    <row r="93" spans="1:6" ht="15.75" hidden="1" x14ac:dyDescent="0.25">
      <c r="A93" s="189"/>
      <c r="B93" s="186"/>
      <c r="C93" s="187"/>
      <c r="D93" s="148"/>
      <c r="E93" s="79"/>
      <c r="F93" s="145">
        <f t="shared" si="1"/>
        <v>337455.15000000008</v>
      </c>
    </row>
    <row r="94" spans="1:6" ht="15.75" hidden="1" x14ac:dyDescent="0.25">
      <c r="A94" s="189"/>
      <c r="B94" s="186"/>
      <c r="C94" s="187"/>
      <c r="D94" s="148"/>
      <c r="E94" s="79"/>
      <c r="F94" s="145">
        <f t="shared" si="1"/>
        <v>337455.15000000008</v>
      </c>
    </row>
    <row r="95" spans="1:6" ht="15.75" hidden="1" x14ac:dyDescent="0.25">
      <c r="A95" s="189"/>
      <c r="B95" s="186"/>
      <c r="C95" s="187"/>
      <c r="D95" s="148"/>
      <c r="E95" s="79"/>
      <c r="F95" s="145">
        <f t="shared" si="1"/>
        <v>337455.15000000008</v>
      </c>
    </row>
    <row r="96" spans="1:6" ht="15.75" hidden="1" x14ac:dyDescent="0.25">
      <c r="A96" s="189"/>
      <c r="B96" s="186"/>
      <c r="C96" s="187"/>
      <c r="D96" s="148"/>
      <c r="E96" s="79"/>
      <c r="F96" s="145">
        <f t="shared" si="1"/>
        <v>337455.15000000008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337455.15000000008</v>
      </c>
    </row>
    <row r="98" spans="1:6" ht="18.75" x14ac:dyDescent="0.3">
      <c r="B98" s="104"/>
      <c r="C98" s="3">
        <f>SUM(C3:C97)</f>
        <v>1424333.9499999997</v>
      </c>
      <c r="D98" s="103"/>
      <c r="E98" s="3">
        <f>SUM(E3:E97)</f>
        <v>1086878.8</v>
      </c>
      <c r="F98" s="153">
        <f>F97</f>
        <v>337455.15000000008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S80"/>
  <sheetViews>
    <sheetView tabSelected="1" workbookViewId="0">
      <selection activeCell="F18" sqref="F18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44"/>
      <c r="C1" s="253" t="s">
        <v>185</v>
      </c>
      <c r="D1" s="254"/>
      <c r="E1" s="254"/>
      <c r="F1" s="254"/>
      <c r="G1" s="254"/>
      <c r="H1" s="254"/>
      <c r="I1" s="254"/>
      <c r="J1" s="254"/>
      <c r="K1" s="254"/>
      <c r="L1" s="254"/>
      <c r="M1" s="254"/>
    </row>
    <row r="2" spans="1:18" ht="16.5" thickBot="1" x14ac:dyDescent="0.3">
      <c r="B2" s="245"/>
      <c r="C2" s="4"/>
      <c r="H2" s="6"/>
      <c r="I2" s="2"/>
      <c r="J2" s="7"/>
      <c r="L2" s="8"/>
      <c r="M2" s="2"/>
      <c r="N2" s="9"/>
    </row>
    <row r="3" spans="1:18" ht="21.75" thickBot="1" x14ac:dyDescent="0.35">
      <c r="B3" s="246" t="s">
        <v>0</v>
      </c>
      <c r="C3" s="247"/>
      <c r="D3" s="10"/>
      <c r="E3" s="11"/>
      <c r="F3" s="11"/>
      <c r="H3" s="248" t="s">
        <v>18</v>
      </c>
      <c r="I3" s="248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134848.89000000001</v>
      </c>
      <c r="D4" s="16">
        <v>44472</v>
      </c>
      <c r="E4" s="249" t="s">
        <v>2</v>
      </c>
      <c r="F4" s="250"/>
      <c r="H4" s="251" t="s">
        <v>3</v>
      </c>
      <c r="I4" s="252"/>
      <c r="J4" s="17"/>
      <c r="K4" s="18"/>
      <c r="L4" s="19"/>
      <c r="M4" s="159" t="s">
        <v>20</v>
      </c>
      <c r="N4" s="160" t="s">
        <v>29</v>
      </c>
      <c r="P4" s="238" t="s">
        <v>28</v>
      </c>
      <c r="Q4" s="239"/>
    </row>
    <row r="5" spans="1:18" ht="18" thickBot="1" x14ac:dyDescent="0.35">
      <c r="A5" s="20" t="s">
        <v>4</v>
      </c>
      <c r="B5" s="21">
        <v>44473</v>
      </c>
      <c r="C5" s="22">
        <v>0</v>
      </c>
      <c r="D5" s="23"/>
      <c r="E5" s="24">
        <v>44473</v>
      </c>
      <c r="F5" s="25">
        <v>45417</v>
      </c>
      <c r="G5" s="26"/>
      <c r="H5" s="27">
        <v>44473</v>
      </c>
      <c r="I5" s="28">
        <v>10</v>
      </c>
      <c r="J5" s="7"/>
      <c r="K5" s="29"/>
      <c r="L5" s="9"/>
      <c r="M5" s="138">
        <f>23000+24867</f>
        <v>47867</v>
      </c>
      <c r="N5" s="30">
        <v>0</v>
      </c>
      <c r="O5" s="26"/>
      <c r="P5" s="83">
        <f>N5+M5+L5+I5+C5</f>
        <v>47877</v>
      </c>
      <c r="Q5" s="217">
        <f>P5-F5</f>
        <v>2460</v>
      </c>
      <c r="R5" s="51"/>
    </row>
    <row r="6" spans="1:18" ht="18" thickBot="1" x14ac:dyDescent="0.35">
      <c r="A6" s="20"/>
      <c r="B6" s="21">
        <v>44474</v>
      </c>
      <c r="C6" s="22">
        <v>0</v>
      </c>
      <c r="D6" s="31"/>
      <c r="E6" s="24">
        <v>44474</v>
      </c>
      <c r="F6" s="25">
        <v>39717</v>
      </c>
      <c r="G6" s="26"/>
      <c r="H6" s="32">
        <v>44474</v>
      </c>
      <c r="I6" s="28">
        <v>0</v>
      </c>
      <c r="J6" s="33">
        <v>44474</v>
      </c>
      <c r="K6" s="46" t="s">
        <v>186</v>
      </c>
      <c r="L6" s="35">
        <v>2000</v>
      </c>
      <c r="M6" s="138">
        <f>17261+23000</f>
        <v>40261</v>
      </c>
      <c r="N6" s="30">
        <v>700</v>
      </c>
      <c r="O6" s="26"/>
      <c r="P6" s="83">
        <f t="shared" ref="P6:P32" si="0">N6+M6+L6+I6+C6</f>
        <v>42961</v>
      </c>
      <c r="Q6" s="217">
        <f t="shared" ref="Q6:Q38" si="1">P6-F6</f>
        <v>3244</v>
      </c>
      <c r="R6" s="26"/>
    </row>
    <row r="7" spans="1:18" ht="18" thickBot="1" x14ac:dyDescent="0.35">
      <c r="A7" s="20"/>
      <c r="B7" s="21">
        <v>44475</v>
      </c>
      <c r="C7" s="22">
        <v>1148</v>
      </c>
      <c r="D7" s="36" t="s">
        <v>187</v>
      </c>
      <c r="E7" s="24">
        <v>44475</v>
      </c>
      <c r="F7" s="25">
        <v>33467</v>
      </c>
      <c r="G7" s="26"/>
      <c r="H7" s="32">
        <v>44475</v>
      </c>
      <c r="I7" s="28">
        <v>8</v>
      </c>
      <c r="J7" s="33"/>
      <c r="K7" s="37"/>
      <c r="L7" s="35"/>
      <c r="M7" s="138">
        <f>15000+16393</f>
        <v>31393</v>
      </c>
      <c r="N7" s="30">
        <v>918</v>
      </c>
      <c r="O7" s="26"/>
      <c r="P7" s="83">
        <f t="shared" si="0"/>
        <v>33467</v>
      </c>
      <c r="Q7" s="9">
        <f t="shared" si="1"/>
        <v>0</v>
      </c>
      <c r="R7" s="26"/>
    </row>
    <row r="8" spans="1:18" ht="18" thickBot="1" x14ac:dyDescent="0.35">
      <c r="A8" s="20"/>
      <c r="B8" s="21">
        <v>44476</v>
      </c>
      <c r="C8" s="22">
        <v>0</v>
      </c>
      <c r="D8" s="38"/>
      <c r="E8" s="24">
        <v>44476</v>
      </c>
      <c r="F8" s="25">
        <v>61488</v>
      </c>
      <c r="G8" s="26"/>
      <c r="H8" s="32">
        <v>44476</v>
      </c>
      <c r="I8" s="28">
        <v>20</v>
      </c>
      <c r="J8" s="39"/>
      <c r="K8" s="40"/>
      <c r="L8" s="35"/>
      <c r="M8" s="138">
        <f>30629+30000</f>
        <v>60629</v>
      </c>
      <c r="N8" s="30">
        <v>839</v>
      </c>
      <c r="O8" s="26"/>
      <c r="P8" s="83">
        <f t="shared" si="0"/>
        <v>61488</v>
      </c>
      <c r="Q8" s="76">
        <f t="shared" si="1"/>
        <v>0</v>
      </c>
      <c r="R8" s="51"/>
    </row>
    <row r="9" spans="1:18" ht="18" thickBot="1" x14ac:dyDescent="0.35">
      <c r="A9" s="20"/>
      <c r="B9" s="21">
        <v>44477</v>
      </c>
      <c r="C9" s="22">
        <v>0</v>
      </c>
      <c r="D9" s="38"/>
      <c r="E9" s="24">
        <v>44477</v>
      </c>
      <c r="F9" s="25">
        <v>76038</v>
      </c>
      <c r="G9" s="26"/>
      <c r="H9" s="32">
        <v>44477</v>
      </c>
      <c r="I9" s="28">
        <v>52</v>
      </c>
      <c r="J9" s="33"/>
      <c r="K9" s="41"/>
      <c r="L9" s="35"/>
      <c r="M9" s="138">
        <f>40000+34832</f>
        <v>74832</v>
      </c>
      <c r="N9" s="30">
        <v>1154</v>
      </c>
      <c r="O9" s="26"/>
      <c r="P9" s="83">
        <f>N9+M9+L9+I9+C9</f>
        <v>76038</v>
      </c>
      <c r="Q9" s="9">
        <f>P9-F9</f>
        <v>0</v>
      </c>
      <c r="R9" s="26"/>
    </row>
    <row r="10" spans="1:18" ht="18" thickBot="1" x14ac:dyDescent="0.35">
      <c r="A10" s="20"/>
      <c r="B10" s="21">
        <v>44478</v>
      </c>
      <c r="C10" s="22">
        <v>4462</v>
      </c>
      <c r="D10" s="36" t="s">
        <v>188</v>
      </c>
      <c r="E10" s="24">
        <v>44478</v>
      </c>
      <c r="F10" s="25">
        <v>78963</v>
      </c>
      <c r="G10" s="26"/>
      <c r="H10" s="32">
        <v>44478</v>
      </c>
      <c r="I10" s="28">
        <v>0</v>
      </c>
      <c r="J10" s="33">
        <v>44478</v>
      </c>
      <c r="K10" s="42" t="s">
        <v>189</v>
      </c>
      <c r="L10" s="43">
        <v>11214</v>
      </c>
      <c r="M10" s="138">
        <f>18690+35000</f>
        <v>53690</v>
      </c>
      <c r="N10" s="30">
        <v>9600</v>
      </c>
      <c r="O10" s="26"/>
      <c r="P10" s="83">
        <f t="shared" si="0"/>
        <v>78966</v>
      </c>
      <c r="Q10" s="9">
        <f t="shared" si="1"/>
        <v>3</v>
      </c>
      <c r="R10" s="51"/>
    </row>
    <row r="11" spans="1:18" ht="18" thickBot="1" x14ac:dyDescent="0.35">
      <c r="A11" s="20"/>
      <c r="B11" s="21">
        <v>44479</v>
      </c>
      <c r="C11" s="22">
        <v>0</v>
      </c>
      <c r="D11" s="31"/>
      <c r="E11" s="24">
        <v>44479</v>
      </c>
      <c r="F11" s="25">
        <v>67914</v>
      </c>
      <c r="G11" s="26"/>
      <c r="H11" s="32">
        <v>44479</v>
      </c>
      <c r="I11" s="28">
        <v>0</v>
      </c>
      <c r="J11" s="39">
        <v>44479</v>
      </c>
      <c r="K11" s="44" t="s">
        <v>157</v>
      </c>
      <c r="L11" s="35">
        <v>3000</v>
      </c>
      <c r="M11" s="138">
        <f>50000+14016</f>
        <v>64016</v>
      </c>
      <c r="N11" s="30">
        <v>898</v>
      </c>
      <c r="O11" s="26"/>
      <c r="P11" s="83">
        <f>N11+M11+L11+I11+C11</f>
        <v>67914</v>
      </c>
      <c r="Q11" s="9">
        <f t="shared" si="1"/>
        <v>0</v>
      </c>
      <c r="R11" s="26"/>
    </row>
    <row r="12" spans="1:18" ht="18" thickBot="1" x14ac:dyDescent="0.35">
      <c r="A12" s="20"/>
      <c r="B12" s="21">
        <v>44480</v>
      </c>
      <c r="C12" s="22">
        <v>2188</v>
      </c>
      <c r="D12" s="31" t="s">
        <v>190</v>
      </c>
      <c r="E12" s="24">
        <v>44480</v>
      </c>
      <c r="F12" s="25">
        <v>52127</v>
      </c>
      <c r="G12" s="26"/>
      <c r="H12" s="32">
        <v>44480</v>
      </c>
      <c r="I12" s="28">
        <v>10</v>
      </c>
      <c r="J12" s="33"/>
      <c r="K12" s="45"/>
      <c r="L12" s="35"/>
      <c r="M12" s="138">
        <f>100+21200+28206</f>
        <v>49506</v>
      </c>
      <c r="N12" s="30">
        <v>425</v>
      </c>
      <c r="O12" s="26"/>
      <c r="P12" s="83">
        <f t="shared" si="0"/>
        <v>52129</v>
      </c>
      <c r="Q12" s="9">
        <f t="shared" si="1"/>
        <v>2</v>
      </c>
      <c r="R12" s="26"/>
    </row>
    <row r="13" spans="1:18" ht="18" thickBot="1" x14ac:dyDescent="0.35">
      <c r="A13" s="20"/>
      <c r="B13" s="21">
        <v>44481</v>
      </c>
      <c r="C13" s="22">
        <v>0</v>
      </c>
      <c r="D13" s="38"/>
      <c r="E13" s="24">
        <v>44481</v>
      </c>
      <c r="F13" s="25">
        <v>48834</v>
      </c>
      <c r="G13" s="26"/>
      <c r="H13" s="32">
        <v>44481</v>
      </c>
      <c r="I13" s="28">
        <v>10</v>
      </c>
      <c r="J13" s="33"/>
      <c r="K13" s="46"/>
      <c r="L13" s="35"/>
      <c r="M13" s="138">
        <f>25000+23824</f>
        <v>48824</v>
      </c>
      <c r="N13" s="30">
        <v>0</v>
      </c>
      <c r="O13" s="26"/>
      <c r="P13" s="83">
        <f t="shared" si="0"/>
        <v>48834</v>
      </c>
      <c r="Q13" s="136">
        <f t="shared" si="1"/>
        <v>0</v>
      </c>
      <c r="R13" s="205"/>
    </row>
    <row r="14" spans="1:18" ht="18" thickBot="1" x14ac:dyDescent="0.35">
      <c r="A14" s="20"/>
      <c r="B14" s="21">
        <v>44482</v>
      </c>
      <c r="C14" s="22">
        <v>0</v>
      </c>
      <c r="D14" s="36"/>
      <c r="E14" s="24">
        <v>44482</v>
      </c>
      <c r="F14" s="25">
        <v>31591</v>
      </c>
      <c r="G14" s="26"/>
      <c r="H14" s="32">
        <v>44482</v>
      </c>
      <c r="I14" s="28">
        <v>0</v>
      </c>
      <c r="J14" s="33"/>
      <c r="K14" s="40"/>
      <c r="L14" s="35"/>
      <c r="M14" s="138">
        <f>15000+16600</f>
        <v>31600</v>
      </c>
      <c r="N14" s="30">
        <v>0</v>
      </c>
      <c r="O14" s="26"/>
      <c r="P14" s="83">
        <f t="shared" si="0"/>
        <v>31600</v>
      </c>
      <c r="Q14" s="136">
        <f t="shared" si="1"/>
        <v>9</v>
      </c>
      <c r="R14" s="205"/>
    </row>
    <row r="15" spans="1:18" ht="18" thickBot="1" x14ac:dyDescent="0.35">
      <c r="A15" s="20"/>
      <c r="B15" s="21">
        <v>44483</v>
      </c>
      <c r="C15" s="22">
        <v>321</v>
      </c>
      <c r="D15" s="36" t="s">
        <v>192</v>
      </c>
      <c r="E15" s="24">
        <v>44483</v>
      </c>
      <c r="F15" s="25">
        <v>58526</v>
      </c>
      <c r="G15" s="26"/>
      <c r="H15" s="32">
        <v>44483</v>
      </c>
      <c r="I15" s="28">
        <v>52</v>
      </c>
      <c r="J15" s="33"/>
      <c r="K15" s="40"/>
      <c r="L15" s="35"/>
      <c r="M15" s="138">
        <f>37100+20000</f>
        <v>57100</v>
      </c>
      <c r="N15" s="30">
        <v>1050</v>
      </c>
      <c r="P15" s="83">
        <f t="shared" si="0"/>
        <v>58523</v>
      </c>
      <c r="Q15" s="218">
        <f t="shared" si="1"/>
        <v>-3</v>
      </c>
      <c r="R15" s="26"/>
    </row>
    <row r="16" spans="1:18" ht="18" thickBot="1" x14ac:dyDescent="0.35">
      <c r="A16" s="20"/>
      <c r="B16" s="21">
        <v>44484</v>
      </c>
      <c r="C16" s="22">
        <v>0</v>
      </c>
      <c r="D16" s="31"/>
      <c r="E16" s="24">
        <v>44484</v>
      </c>
      <c r="F16" s="25">
        <v>68808</v>
      </c>
      <c r="G16" s="26"/>
      <c r="H16" s="32">
        <v>44484</v>
      </c>
      <c r="I16" s="28">
        <v>10</v>
      </c>
      <c r="J16" s="33"/>
      <c r="K16" s="40"/>
      <c r="L16" s="9"/>
      <c r="M16" s="138">
        <f>35000+33430</f>
        <v>68430</v>
      </c>
      <c r="N16" s="30">
        <v>368</v>
      </c>
      <c r="P16" s="83">
        <f t="shared" si="0"/>
        <v>68808</v>
      </c>
      <c r="Q16" s="9">
        <f t="shared" si="1"/>
        <v>0</v>
      </c>
      <c r="R16" s="26"/>
    </row>
    <row r="17" spans="1:19" ht="18" thickBot="1" x14ac:dyDescent="0.35">
      <c r="A17" s="20"/>
      <c r="B17" s="21">
        <v>44485</v>
      </c>
      <c r="C17" s="22">
        <v>6242</v>
      </c>
      <c r="D17" s="38" t="s">
        <v>195</v>
      </c>
      <c r="E17" s="24">
        <v>44485</v>
      </c>
      <c r="F17" s="25">
        <v>72182</v>
      </c>
      <c r="G17" s="26"/>
      <c r="H17" s="32">
        <v>44485</v>
      </c>
      <c r="I17" s="28">
        <v>0</v>
      </c>
      <c r="J17" s="33">
        <v>44485</v>
      </c>
      <c r="K17" s="40" t="s">
        <v>196</v>
      </c>
      <c r="L17" s="43">
        <v>12019</v>
      </c>
      <c r="M17" s="138">
        <f>30000+16890</f>
        <v>46890</v>
      </c>
      <c r="N17" s="30">
        <v>7036</v>
      </c>
      <c r="P17" s="83">
        <f t="shared" si="0"/>
        <v>72187</v>
      </c>
      <c r="Q17" s="9">
        <f t="shared" si="1"/>
        <v>5</v>
      </c>
      <c r="R17" s="26"/>
    </row>
    <row r="18" spans="1:19" ht="18" thickBot="1" x14ac:dyDescent="0.35">
      <c r="A18" s="20"/>
      <c r="B18" s="21">
        <v>44486</v>
      </c>
      <c r="C18" s="22">
        <v>0</v>
      </c>
      <c r="D18" s="31"/>
      <c r="E18" s="24">
        <v>44486</v>
      </c>
      <c r="F18" s="25"/>
      <c r="G18" s="26"/>
      <c r="H18" s="32">
        <v>44486</v>
      </c>
      <c r="I18" s="28">
        <v>0</v>
      </c>
      <c r="J18" s="33"/>
      <c r="K18" s="47"/>
      <c r="L18" s="35"/>
      <c r="M18" s="138">
        <v>0</v>
      </c>
      <c r="N18" s="30">
        <v>0</v>
      </c>
      <c r="P18" s="83">
        <f t="shared" si="0"/>
        <v>0</v>
      </c>
      <c r="Q18" s="9">
        <f t="shared" si="1"/>
        <v>0</v>
      </c>
      <c r="R18" s="26"/>
    </row>
    <row r="19" spans="1:19" ht="18" thickBot="1" x14ac:dyDescent="0.35">
      <c r="A19" s="20"/>
      <c r="B19" s="21">
        <v>44487</v>
      </c>
      <c r="C19" s="22">
        <v>0</v>
      </c>
      <c r="D19" s="31"/>
      <c r="E19" s="24">
        <v>44487</v>
      </c>
      <c r="F19" s="25"/>
      <c r="G19" s="26"/>
      <c r="H19" s="32">
        <v>44487</v>
      </c>
      <c r="I19" s="28">
        <v>0</v>
      </c>
      <c r="J19" s="33"/>
      <c r="K19" s="48"/>
      <c r="L19" s="49"/>
      <c r="M19" s="138">
        <v>0</v>
      </c>
      <c r="N19" s="30">
        <v>0</v>
      </c>
      <c r="P19" s="83">
        <f t="shared" si="0"/>
        <v>0</v>
      </c>
      <c r="Q19" s="9">
        <f t="shared" si="1"/>
        <v>0</v>
      </c>
      <c r="R19" s="26"/>
    </row>
    <row r="20" spans="1:19" ht="18" thickBot="1" x14ac:dyDescent="0.35">
      <c r="A20" s="20"/>
      <c r="B20" s="21">
        <v>44488</v>
      </c>
      <c r="C20" s="22">
        <v>0</v>
      </c>
      <c r="D20" s="31"/>
      <c r="E20" s="24">
        <v>44488</v>
      </c>
      <c r="F20" s="25"/>
      <c r="G20" s="26"/>
      <c r="H20" s="32">
        <v>44488</v>
      </c>
      <c r="I20" s="28">
        <v>0</v>
      </c>
      <c r="J20" s="33"/>
      <c r="K20" s="50"/>
      <c r="L20" s="43"/>
      <c r="M20" s="138">
        <v>0</v>
      </c>
      <c r="N20" s="30">
        <v>0</v>
      </c>
      <c r="P20" s="83">
        <f t="shared" si="0"/>
        <v>0</v>
      </c>
      <c r="Q20" s="9">
        <f t="shared" si="1"/>
        <v>0</v>
      </c>
      <c r="R20" s="26"/>
    </row>
    <row r="21" spans="1:19" ht="18" thickBot="1" x14ac:dyDescent="0.35">
      <c r="A21" s="20"/>
      <c r="B21" s="21">
        <v>44489</v>
      </c>
      <c r="C21" s="22">
        <v>0</v>
      </c>
      <c r="D21" s="31"/>
      <c r="E21" s="24">
        <v>44489</v>
      </c>
      <c r="F21" s="25"/>
      <c r="G21" s="26"/>
      <c r="H21" s="32">
        <v>44489</v>
      </c>
      <c r="I21" s="28">
        <v>0</v>
      </c>
      <c r="J21" s="33"/>
      <c r="K21" s="178"/>
      <c r="L21" s="43"/>
      <c r="M21" s="138">
        <v>0</v>
      </c>
      <c r="N21" s="30">
        <v>0</v>
      </c>
      <c r="P21" s="83">
        <f t="shared" si="0"/>
        <v>0</v>
      </c>
      <c r="Q21" s="9">
        <f t="shared" si="1"/>
        <v>0</v>
      </c>
      <c r="R21" s="26"/>
    </row>
    <row r="22" spans="1:19" ht="18" thickBot="1" x14ac:dyDescent="0.35">
      <c r="A22" s="20"/>
      <c r="B22" s="21">
        <v>44490</v>
      </c>
      <c r="C22" s="22">
        <v>0</v>
      </c>
      <c r="D22" s="31"/>
      <c r="E22" s="24">
        <v>44490</v>
      </c>
      <c r="F22" s="25"/>
      <c r="G22" s="26"/>
      <c r="H22" s="32">
        <v>44490</v>
      </c>
      <c r="I22" s="28">
        <v>0</v>
      </c>
      <c r="J22" s="33"/>
      <c r="K22" s="51"/>
      <c r="L22" s="52"/>
      <c r="M22" s="138">
        <v>0</v>
      </c>
      <c r="N22" s="30">
        <v>0</v>
      </c>
      <c r="P22" s="83">
        <f t="shared" si="0"/>
        <v>0</v>
      </c>
      <c r="Q22" s="9">
        <f t="shared" si="1"/>
        <v>0</v>
      </c>
      <c r="R22" s="26"/>
    </row>
    <row r="23" spans="1:19" ht="18" thickBot="1" x14ac:dyDescent="0.35">
      <c r="A23" s="20"/>
      <c r="B23" s="21">
        <v>44491</v>
      </c>
      <c r="C23" s="22">
        <v>0</v>
      </c>
      <c r="D23" s="31"/>
      <c r="E23" s="24">
        <v>44491</v>
      </c>
      <c r="F23" s="25"/>
      <c r="G23" s="26"/>
      <c r="H23" s="32">
        <v>44491</v>
      </c>
      <c r="I23" s="28">
        <v>0</v>
      </c>
      <c r="J23" s="53"/>
      <c r="K23" s="54"/>
      <c r="L23" s="43"/>
      <c r="M23" s="138">
        <v>0</v>
      </c>
      <c r="N23" s="30">
        <v>0</v>
      </c>
      <c r="P23" s="83">
        <f t="shared" si="0"/>
        <v>0</v>
      </c>
      <c r="Q23" s="9">
        <f t="shared" si="1"/>
        <v>0</v>
      </c>
      <c r="R23" s="26"/>
    </row>
    <row r="24" spans="1:19" ht="18" thickBot="1" x14ac:dyDescent="0.35">
      <c r="A24" s="20"/>
      <c r="B24" s="21">
        <v>44492</v>
      </c>
      <c r="C24" s="22">
        <v>0</v>
      </c>
      <c r="D24" s="31"/>
      <c r="E24" s="24">
        <v>44492</v>
      </c>
      <c r="F24" s="25"/>
      <c r="G24" s="26"/>
      <c r="H24" s="32">
        <v>44492</v>
      </c>
      <c r="I24" s="28">
        <v>0</v>
      </c>
      <c r="J24" s="55"/>
      <c r="K24" s="56"/>
      <c r="L24" s="57"/>
      <c r="M24" s="138">
        <v>0</v>
      </c>
      <c r="N24" s="30">
        <v>0</v>
      </c>
      <c r="P24" s="83">
        <f t="shared" si="0"/>
        <v>0</v>
      </c>
      <c r="Q24" s="9">
        <f t="shared" si="1"/>
        <v>0</v>
      </c>
      <c r="R24" s="26"/>
    </row>
    <row r="25" spans="1:19" ht="18" thickBot="1" x14ac:dyDescent="0.35">
      <c r="A25" s="20"/>
      <c r="B25" s="21">
        <v>44493</v>
      </c>
      <c r="C25" s="22">
        <v>0</v>
      </c>
      <c r="D25" s="31"/>
      <c r="E25" s="24">
        <v>44493</v>
      </c>
      <c r="F25" s="25"/>
      <c r="G25" s="26"/>
      <c r="H25" s="32">
        <v>44493</v>
      </c>
      <c r="I25" s="28">
        <v>0</v>
      </c>
      <c r="J25" s="58"/>
      <c r="K25" s="59"/>
      <c r="L25" s="60"/>
      <c r="M25" s="138">
        <v>0</v>
      </c>
      <c r="N25" s="30">
        <v>0</v>
      </c>
      <c r="P25" s="83">
        <f t="shared" si="0"/>
        <v>0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44494</v>
      </c>
      <c r="C26" s="22">
        <v>0</v>
      </c>
      <c r="D26" s="31"/>
      <c r="E26" s="24">
        <v>44494</v>
      </c>
      <c r="F26" s="25"/>
      <c r="G26" s="26"/>
      <c r="H26" s="32">
        <v>44494</v>
      </c>
      <c r="I26" s="28">
        <v>0</v>
      </c>
      <c r="J26" s="33"/>
      <c r="K26" s="56"/>
      <c r="L26" s="43"/>
      <c r="M26" s="138">
        <v>0</v>
      </c>
      <c r="N26" s="30">
        <v>0</v>
      </c>
      <c r="P26" s="83">
        <f t="shared" si="0"/>
        <v>0</v>
      </c>
      <c r="Q26" s="9">
        <f t="shared" si="1"/>
        <v>0</v>
      </c>
      <c r="R26" s="51"/>
    </row>
    <row r="27" spans="1:19" ht="18" thickBot="1" x14ac:dyDescent="0.35">
      <c r="A27" s="20"/>
      <c r="B27" s="21">
        <v>44495</v>
      </c>
      <c r="C27" s="22">
        <v>0</v>
      </c>
      <c r="D27" s="38"/>
      <c r="E27" s="24">
        <v>44495</v>
      </c>
      <c r="F27" s="25"/>
      <c r="G27" s="26"/>
      <c r="H27" s="32">
        <v>44495</v>
      </c>
      <c r="I27" s="28">
        <v>0</v>
      </c>
      <c r="J27" s="61"/>
      <c r="K27" s="62"/>
      <c r="L27" s="60"/>
      <c r="M27" s="138">
        <v>0</v>
      </c>
      <c r="N27" s="30">
        <v>0</v>
      </c>
      <c r="P27" s="83">
        <f t="shared" si="0"/>
        <v>0</v>
      </c>
      <c r="Q27" s="9">
        <f t="shared" si="1"/>
        <v>0</v>
      </c>
      <c r="R27" s="26"/>
    </row>
    <row r="28" spans="1:19" ht="18" thickBot="1" x14ac:dyDescent="0.35">
      <c r="A28" s="20"/>
      <c r="B28" s="21">
        <v>44496</v>
      </c>
      <c r="C28" s="22">
        <v>0</v>
      </c>
      <c r="D28" s="38"/>
      <c r="E28" s="24">
        <v>44496</v>
      </c>
      <c r="F28" s="25"/>
      <c r="G28" s="26"/>
      <c r="H28" s="32">
        <v>44496</v>
      </c>
      <c r="I28" s="28">
        <v>0</v>
      </c>
      <c r="J28" s="63"/>
      <c r="K28" s="34"/>
      <c r="L28" s="60"/>
      <c r="M28" s="138">
        <v>0</v>
      </c>
      <c r="N28" s="30">
        <v>0</v>
      </c>
      <c r="P28" s="83">
        <f t="shared" si="0"/>
        <v>0</v>
      </c>
      <c r="Q28" s="212">
        <f t="shared" si="1"/>
        <v>0</v>
      </c>
      <c r="R28" s="26"/>
    </row>
    <row r="29" spans="1:19" ht="18" thickBot="1" x14ac:dyDescent="0.35">
      <c r="A29" s="20"/>
      <c r="B29" s="21">
        <v>44497</v>
      </c>
      <c r="C29" s="22">
        <v>0</v>
      </c>
      <c r="D29" s="64"/>
      <c r="E29" s="24">
        <v>44497</v>
      </c>
      <c r="F29" s="25"/>
      <c r="G29" s="26"/>
      <c r="H29" s="32">
        <v>44497</v>
      </c>
      <c r="I29" s="28">
        <v>0</v>
      </c>
      <c r="J29" s="65"/>
      <c r="K29" s="66"/>
      <c r="L29" s="60"/>
      <c r="M29" s="138">
        <v>0</v>
      </c>
      <c r="N29" s="30">
        <v>0</v>
      </c>
      <c r="P29" s="83">
        <f t="shared" si="0"/>
        <v>0</v>
      </c>
      <c r="Q29" s="9">
        <f t="shared" si="1"/>
        <v>0</v>
      </c>
      <c r="R29" s="26"/>
    </row>
    <row r="30" spans="1:19" ht="18" thickBot="1" x14ac:dyDescent="0.35">
      <c r="A30" s="20"/>
      <c r="B30" s="21">
        <v>44498</v>
      </c>
      <c r="C30" s="22">
        <v>0</v>
      </c>
      <c r="D30" s="64"/>
      <c r="E30" s="24">
        <v>44498</v>
      </c>
      <c r="F30" s="25"/>
      <c r="G30" s="26"/>
      <c r="H30" s="32">
        <v>44498</v>
      </c>
      <c r="I30" s="28">
        <v>0</v>
      </c>
      <c r="J30" s="67"/>
      <c r="K30" s="68"/>
      <c r="L30" s="69"/>
      <c r="M30" s="138">
        <v>0</v>
      </c>
      <c r="N30" s="30">
        <v>0</v>
      </c>
      <c r="P30" s="83">
        <f t="shared" si="0"/>
        <v>0</v>
      </c>
      <c r="Q30" s="9">
        <f t="shared" si="1"/>
        <v>0</v>
      </c>
      <c r="R30" s="26"/>
    </row>
    <row r="31" spans="1:19" ht="18" thickBot="1" x14ac:dyDescent="0.35">
      <c r="A31" s="20"/>
      <c r="B31" s="21">
        <v>44499</v>
      </c>
      <c r="C31" s="22">
        <v>0</v>
      </c>
      <c r="D31" s="70"/>
      <c r="E31" s="24">
        <v>44499</v>
      </c>
      <c r="F31" s="25"/>
      <c r="G31" s="26"/>
      <c r="H31" s="32">
        <v>44499</v>
      </c>
      <c r="I31" s="28">
        <v>0</v>
      </c>
      <c r="J31" s="67"/>
      <c r="K31" s="71"/>
      <c r="L31" s="72"/>
      <c r="M31" s="138">
        <v>0</v>
      </c>
      <c r="N31" s="30">
        <v>0</v>
      </c>
      <c r="P31" s="83">
        <f t="shared" si="0"/>
        <v>0</v>
      </c>
      <c r="Q31" s="212">
        <f t="shared" si="1"/>
        <v>0</v>
      </c>
      <c r="R31" s="26"/>
    </row>
    <row r="32" spans="1:19" ht="18" thickBot="1" x14ac:dyDescent="0.35">
      <c r="A32" s="20"/>
      <c r="B32" s="21">
        <v>44500</v>
      </c>
      <c r="C32" s="22">
        <v>0</v>
      </c>
      <c r="D32" s="73"/>
      <c r="E32" s="24">
        <v>44500</v>
      </c>
      <c r="F32" s="25"/>
      <c r="G32" s="26"/>
      <c r="H32" s="32">
        <v>44500</v>
      </c>
      <c r="I32" s="28">
        <v>0</v>
      </c>
      <c r="J32" s="67"/>
      <c r="K32" s="68"/>
      <c r="L32" s="69"/>
      <c r="M32" s="138">
        <v>0</v>
      </c>
      <c r="N32" s="30">
        <v>0</v>
      </c>
      <c r="P32" s="83">
        <f t="shared" si="0"/>
        <v>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/>
      <c r="K33" s="71"/>
      <c r="L33" s="75"/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/>
      <c r="K34" s="216"/>
      <c r="L34" s="76"/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/>
      <c r="K35" s="71"/>
      <c r="L35" s="75"/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/>
      <c r="N36" s="30"/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/>
      <c r="K37" s="185"/>
      <c r="L37" s="76"/>
      <c r="M37" s="138"/>
      <c r="N37" s="30"/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/>
      <c r="N38" s="30"/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40">
        <f>SUM(M5:M38)</f>
        <v>675038</v>
      </c>
      <c r="N39" s="242">
        <f>SUM(N5:N38)</f>
        <v>22988</v>
      </c>
      <c r="P39" s="83">
        <f>SUM(P5:P38)</f>
        <v>740792</v>
      </c>
      <c r="Q39" s="9">
        <f>SUM(Q5:Q38)</f>
        <v>5720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41"/>
      <c r="N40" s="243"/>
      <c r="P40" s="83"/>
      <c r="Q40" s="9"/>
    </row>
    <row r="41" spans="1:18" ht="18" thickBot="1" x14ac:dyDescent="0.35">
      <c r="A41" s="20"/>
      <c r="B41" s="21"/>
      <c r="C41" s="84"/>
      <c r="D41" s="195"/>
      <c r="E41" s="196"/>
      <c r="F41" s="197"/>
      <c r="G41" s="26"/>
      <c r="H41" s="198"/>
      <c r="I41" s="85"/>
      <c r="J41" s="67"/>
      <c r="K41" s="71"/>
      <c r="L41" s="75"/>
      <c r="M41" s="200"/>
      <c r="N41" s="199"/>
      <c r="P41" s="83"/>
      <c r="Q41" s="9"/>
    </row>
    <row r="42" spans="1:18" ht="18" thickBot="1" x14ac:dyDescent="0.35">
      <c r="A42" s="20"/>
      <c r="B42" s="21"/>
      <c r="C42" s="84"/>
      <c r="D42" s="195"/>
      <c r="E42" s="196"/>
      <c r="F42" s="197"/>
      <c r="G42" s="26"/>
      <c r="H42" s="198"/>
      <c r="I42" s="85"/>
      <c r="J42" s="67"/>
      <c r="K42" s="71"/>
      <c r="L42" s="75"/>
      <c r="M42" s="200"/>
      <c r="N42" s="199"/>
      <c r="P42" s="83"/>
      <c r="Q42" s="9"/>
    </row>
    <row r="43" spans="1:18" ht="18" thickBot="1" x14ac:dyDescent="0.35">
      <c r="A43" s="20"/>
      <c r="B43" s="21"/>
      <c r="C43" s="84"/>
      <c r="D43" s="195"/>
      <c r="E43" s="196"/>
      <c r="F43" s="197"/>
      <c r="G43" s="26"/>
      <c r="H43" s="198"/>
      <c r="I43" s="85"/>
      <c r="J43" s="67"/>
      <c r="K43" s="71"/>
      <c r="L43" s="75"/>
      <c r="M43" s="200"/>
      <c r="N43" s="199"/>
      <c r="P43" s="83"/>
      <c r="Q43" s="9"/>
    </row>
    <row r="44" spans="1:18" ht="18" thickBot="1" x14ac:dyDescent="0.35">
      <c r="A44" s="20"/>
      <c r="B44" s="21"/>
      <c r="C44" s="84"/>
      <c r="D44" s="195"/>
      <c r="E44" s="196"/>
      <c r="F44" s="197"/>
      <c r="G44" s="26"/>
      <c r="H44" s="198"/>
      <c r="I44" s="85"/>
      <c r="J44" s="67"/>
      <c r="K44" s="71"/>
      <c r="L44" s="75"/>
      <c r="M44" s="200"/>
      <c r="N44" s="199"/>
      <c r="P44" s="83"/>
      <c r="Q44" s="9"/>
    </row>
    <row r="45" spans="1:18" ht="18" hidden="1" thickBot="1" x14ac:dyDescent="0.35">
      <c r="A45" s="20"/>
      <c r="B45" s="21"/>
      <c r="C45" s="84"/>
      <c r="D45" s="195"/>
      <c r="E45" s="196"/>
      <c r="F45" s="197"/>
      <c r="G45" s="26"/>
      <c r="H45" s="198"/>
      <c r="I45" s="85"/>
      <c r="J45" s="67"/>
      <c r="K45" s="71"/>
      <c r="L45" s="75"/>
      <c r="M45" s="200"/>
      <c r="N45" s="199"/>
      <c r="P45" s="83"/>
      <c r="Q45" s="9"/>
    </row>
    <row r="46" spans="1:18" ht="18" hidden="1" thickBot="1" x14ac:dyDescent="0.35">
      <c r="A46" s="20"/>
      <c r="B46" s="21"/>
      <c r="C46" s="84"/>
      <c r="D46" s="195"/>
      <c r="E46" s="196"/>
      <c r="F46" s="197"/>
      <c r="G46" s="26"/>
      <c r="H46" s="198"/>
      <c r="I46" s="85"/>
      <c r="J46" s="67"/>
      <c r="K46" s="71"/>
      <c r="L46" s="75"/>
      <c r="M46" s="200"/>
      <c r="N46" s="199"/>
      <c r="P46" s="83"/>
      <c r="Q46" s="9"/>
    </row>
    <row r="47" spans="1:18" ht="18" hidden="1" thickBot="1" x14ac:dyDescent="0.35">
      <c r="A47" s="20"/>
      <c r="B47" s="21"/>
      <c r="C47" s="84"/>
      <c r="D47" s="195"/>
      <c r="E47" s="196"/>
      <c r="F47" s="197"/>
      <c r="G47" s="26"/>
      <c r="H47" s="198"/>
      <c r="I47" s="85"/>
      <c r="J47" s="67"/>
      <c r="K47" s="71"/>
      <c r="L47" s="75"/>
      <c r="M47" s="200"/>
      <c r="N47" s="199"/>
      <c r="P47" s="83"/>
      <c r="Q47" s="9"/>
    </row>
    <row r="48" spans="1:18" ht="18" hidden="1" thickBot="1" x14ac:dyDescent="0.35">
      <c r="A48" s="20"/>
      <c r="B48" s="21"/>
      <c r="C48" s="84"/>
      <c r="D48" s="195"/>
      <c r="E48" s="196"/>
      <c r="F48" s="197"/>
      <c r="G48" s="26"/>
      <c r="H48" s="198"/>
      <c r="I48" s="85"/>
      <c r="J48" s="67"/>
      <c r="K48" s="71"/>
      <c r="L48" s="75"/>
      <c r="M48" s="200"/>
      <c r="N48" s="199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1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14361</v>
      </c>
      <c r="D50" s="94"/>
      <c r="E50" s="95" t="s">
        <v>5</v>
      </c>
      <c r="F50" s="96">
        <f>SUM(F5:F49)</f>
        <v>735072</v>
      </c>
      <c r="G50" s="94"/>
      <c r="H50" s="97" t="s">
        <v>6</v>
      </c>
      <c r="I50" s="98">
        <f>SUM(I5:I49)</f>
        <v>172</v>
      </c>
      <c r="J50" s="99"/>
      <c r="K50" s="100" t="s">
        <v>7</v>
      </c>
      <c r="L50" s="101">
        <f>SUM(L5:L49)</f>
        <v>28233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28" t="s">
        <v>8</v>
      </c>
      <c r="I52" s="229"/>
      <c r="J52" s="106"/>
      <c r="K52" s="230">
        <f>I50+L50</f>
        <v>28405</v>
      </c>
      <c r="L52" s="231"/>
      <c r="M52" s="219">
        <f>N39+M39</f>
        <v>698026</v>
      </c>
      <c r="N52" s="220"/>
      <c r="P52" s="83"/>
      <c r="Q52" s="9"/>
    </row>
    <row r="53" spans="1:17" ht="15.75" x14ac:dyDescent="0.25">
      <c r="D53" s="232" t="s">
        <v>9</v>
      </c>
      <c r="E53" s="232"/>
      <c r="F53" s="107">
        <f>F50-K52-C50</f>
        <v>692306</v>
      </c>
      <c r="I53" s="108"/>
      <c r="J53" s="109"/>
      <c r="P53" s="83"/>
      <c r="Q53" s="9"/>
    </row>
    <row r="54" spans="1:17" ht="18.75" x14ac:dyDescent="0.3">
      <c r="D54" s="233" t="s">
        <v>10</v>
      </c>
      <c r="E54" s="233"/>
      <c r="F54" s="102">
        <v>0</v>
      </c>
      <c r="I54" s="234" t="s">
        <v>11</v>
      </c>
      <c r="J54" s="235"/>
      <c r="K54" s="236">
        <f>F56+F57+F58</f>
        <v>692306</v>
      </c>
      <c r="L54" s="237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692306</v>
      </c>
      <c r="H56" s="20"/>
      <c r="I56" s="116" t="s">
        <v>13</v>
      </c>
      <c r="J56" s="117"/>
      <c r="K56" s="221">
        <f>-C4</f>
        <v>-134848.89000000001</v>
      </c>
      <c r="L56" s="222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44472</v>
      </c>
      <c r="D58" s="223" t="s">
        <v>16</v>
      </c>
      <c r="E58" s="224"/>
      <c r="F58" s="121">
        <v>0</v>
      </c>
      <c r="I58" s="225" t="s">
        <v>17</v>
      </c>
      <c r="J58" s="226"/>
      <c r="K58" s="227">
        <f>K54+K56</f>
        <v>557457.11</v>
      </c>
      <c r="L58" s="227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3"/>
      <c r="J60" s="193"/>
      <c r="K60" s="194"/>
      <c r="L60" s="194"/>
    </row>
    <row r="61" spans="1:17" ht="16.5" customHeight="1" x14ac:dyDescent="0.25">
      <c r="B61" s="127"/>
      <c r="C61" s="128"/>
      <c r="D61" s="129"/>
      <c r="E61" s="83"/>
      <c r="I61" s="193"/>
      <c r="J61" s="193"/>
      <c r="K61" s="194"/>
      <c r="L61" s="194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17" right="0.16" top="0.3" bottom="0.25" header="0.3" footer="0.3"/>
  <pageSetup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G134"/>
  <sheetViews>
    <sheetView workbookViewId="0">
      <selection activeCell="H20" sqref="H20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2" t="s">
        <v>22</v>
      </c>
      <c r="B2" s="202" t="s">
        <v>23</v>
      </c>
      <c r="C2" s="203" t="s">
        <v>24</v>
      </c>
      <c r="D2" s="202" t="s">
        <v>25</v>
      </c>
      <c r="E2" s="203" t="s">
        <v>26</v>
      </c>
      <c r="F2" s="140" t="s">
        <v>24</v>
      </c>
    </row>
    <row r="3" spans="1:7" ht="18.75" x14ac:dyDescent="0.3">
      <c r="A3" s="141"/>
      <c r="B3" s="180"/>
      <c r="C3" s="79"/>
      <c r="D3" s="204"/>
      <c r="E3" s="79"/>
      <c r="F3" s="143">
        <f>C3-E3</f>
        <v>0</v>
      </c>
    </row>
    <row r="4" spans="1:7" ht="18.75" x14ac:dyDescent="0.3">
      <c r="A4" s="141"/>
      <c r="B4" s="180"/>
      <c r="C4" s="79"/>
      <c r="D4" s="204"/>
      <c r="E4" s="79"/>
      <c r="F4" s="145">
        <f>F3+C4-E4</f>
        <v>0</v>
      </c>
      <c r="G4" s="146"/>
    </row>
    <row r="5" spans="1:7" ht="15.75" x14ac:dyDescent="0.25">
      <c r="A5" s="141"/>
      <c r="B5" s="180"/>
      <c r="C5" s="79"/>
      <c r="D5" s="204"/>
      <c r="E5" s="79"/>
      <c r="F5" s="145">
        <f t="shared" ref="F5:F68" si="0">F4+C5-E5</f>
        <v>0</v>
      </c>
    </row>
    <row r="6" spans="1:7" ht="15.75" x14ac:dyDescent="0.25">
      <c r="A6" s="141"/>
      <c r="B6" s="180"/>
      <c r="C6" s="79"/>
      <c r="D6" s="204"/>
      <c r="E6" s="79"/>
      <c r="F6" s="145">
        <f t="shared" si="0"/>
        <v>0</v>
      </c>
    </row>
    <row r="7" spans="1:7" ht="15.75" x14ac:dyDescent="0.25">
      <c r="A7" s="141"/>
      <c r="B7" s="180"/>
      <c r="C7" s="79"/>
      <c r="D7" s="204"/>
      <c r="E7" s="79"/>
      <c r="F7" s="145">
        <f t="shared" si="0"/>
        <v>0</v>
      </c>
    </row>
    <row r="8" spans="1:7" ht="15.75" x14ac:dyDescent="0.25">
      <c r="A8" s="141"/>
      <c r="B8" s="180"/>
      <c r="C8" s="79"/>
      <c r="D8" s="204"/>
      <c r="E8" s="79"/>
      <c r="F8" s="145">
        <f t="shared" si="0"/>
        <v>0</v>
      </c>
    </row>
    <row r="9" spans="1:7" ht="15.75" x14ac:dyDescent="0.25">
      <c r="A9" s="141"/>
      <c r="B9" s="180"/>
      <c r="C9" s="79"/>
      <c r="D9" s="204"/>
      <c r="E9" s="79"/>
      <c r="F9" s="145">
        <f t="shared" si="0"/>
        <v>0</v>
      </c>
    </row>
    <row r="10" spans="1:7" ht="18.75" x14ac:dyDescent="0.3">
      <c r="A10" s="141"/>
      <c r="B10" s="180"/>
      <c r="C10" s="79"/>
      <c r="D10" s="204"/>
      <c r="E10" s="79"/>
      <c r="F10" s="145">
        <f t="shared" si="0"/>
        <v>0</v>
      </c>
      <c r="G10" s="146"/>
    </row>
    <row r="11" spans="1:7" ht="15.75" x14ac:dyDescent="0.25">
      <c r="A11" s="141"/>
      <c r="B11" s="142"/>
      <c r="C11" s="79"/>
      <c r="D11" s="144"/>
      <c r="E11" s="79"/>
      <c r="F11" s="145">
        <f t="shared" si="0"/>
        <v>0</v>
      </c>
    </row>
    <row r="12" spans="1:7" ht="15.75" x14ac:dyDescent="0.25">
      <c r="A12" s="144"/>
      <c r="B12" s="142"/>
      <c r="C12" s="79"/>
      <c r="D12" s="144"/>
      <c r="E12" s="79"/>
      <c r="F12" s="145">
        <f t="shared" si="0"/>
        <v>0</v>
      </c>
    </row>
    <row r="13" spans="1:7" ht="15.75" x14ac:dyDescent="0.25">
      <c r="A13" s="144"/>
      <c r="B13" s="142"/>
      <c r="C13" s="79"/>
      <c r="D13" s="144"/>
      <c r="E13" s="79"/>
      <c r="F13" s="145">
        <f t="shared" si="0"/>
        <v>0</v>
      </c>
    </row>
    <row r="14" spans="1:7" ht="15.75" x14ac:dyDescent="0.25">
      <c r="A14" s="144"/>
      <c r="B14" s="142"/>
      <c r="C14" s="79"/>
      <c r="D14" s="144"/>
      <c r="E14" s="79"/>
      <c r="F14" s="145">
        <f t="shared" si="0"/>
        <v>0</v>
      </c>
    </row>
    <row r="15" spans="1:7" ht="15.75" x14ac:dyDescent="0.25">
      <c r="A15" s="144"/>
      <c r="B15" s="142"/>
      <c r="C15" s="79"/>
      <c r="D15" s="144"/>
      <c r="E15" s="79"/>
      <c r="F15" s="145">
        <f t="shared" si="0"/>
        <v>0</v>
      </c>
    </row>
    <row r="16" spans="1:7" ht="15.75" x14ac:dyDescent="0.25">
      <c r="A16" s="144"/>
      <c r="B16" s="142"/>
      <c r="C16" s="79"/>
      <c r="D16" s="144"/>
      <c r="E16" s="79"/>
      <c r="F16" s="145">
        <f t="shared" si="0"/>
        <v>0</v>
      </c>
    </row>
    <row r="17" spans="1:7" ht="15.75" x14ac:dyDescent="0.25">
      <c r="A17" s="144"/>
      <c r="B17" s="142"/>
      <c r="C17" s="79"/>
      <c r="D17" s="144"/>
      <c r="E17" s="79"/>
      <c r="F17" s="145">
        <f t="shared" si="0"/>
        <v>0</v>
      </c>
    </row>
    <row r="18" spans="1:7" ht="15.75" x14ac:dyDescent="0.25">
      <c r="A18" s="144"/>
      <c r="B18" s="142"/>
      <c r="C18" s="79"/>
      <c r="D18" s="144"/>
      <c r="E18" s="79"/>
      <c r="F18" s="145">
        <f t="shared" si="0"/>
        <v>0</v>
      </c>
    </row>
    <row r="19" spans="1:7" ht="15.75" x14ac:dyDescent="0.25">
      <c r="A19" s="144"/>
      <c r="B19" s="142"/>
      <c r="C19" s="79"/>
      <c r="D19" s="144"/>
      <c r="E19" s="79"/>
      <c r="F19" s="145">
        <f t="shared" si="0"/>
        <v>0</v>
      </c>
    </row>
    <row r="20" spans="1:7" ht="15.75" x14ac:dyDescent="0.25">
      <c r="A20" s="144"/>
      <c r="B20" s="142"/>
      <c r="C20" s="79"/>
      <c r="D20" s="144"/>
      <c r="E20" s="79"/>
      <c r="F20" s="145">
        <f t="shared" si="0"/>
        <v>0</v>
      </c>
    </row>
    <row r="21" spans="1:7" ht="15.75" x14ac:dyDescent="0.25">
      <c r="A21" s="144"/>
      <c r="B21" s="142"/>
      <c r="C21" s="79"/>
      <c r="D21" s="144"/>
      <c r="E21" s="79"/>
      <c r="F21" s="145">
        <f t="shared" si="0"/>
        <v>0</v>
      </c>
    </row>
    <row r="22" spans="1:7" ht="18.75" x14ac:dyDescent="0.3">
      <c r="A22" s="144"/>
      <c r="B22" s="142"/>
      <c r="C22" s="79"/>
      <c r="D22" s="144"/>
      <c r="E22" s="79"/>
      <c r="F22" s="145">
        <f t="shared" si="0"/>
        <v>0</v>
      </c>
      <c r="G22" s="146"/>
    </row>
    <row r="23" spans="1:7" ht="15.75" x14ac:dyDescent="0.25">
      <c r="A23" s="144"/>
      <c r="B23" s="142"/>
      <c r="C23" s="79"/>
      <c r="D23" s="144"/>
      <c r="E23" s="79"/>
      <c r="F23" s="145">
        <f t="shared" si="0"/>
        <v>0</v>
      </c>
    </row>
    <row r="24" spans="1:7" ht="15.75" x14ac:dyDescent="0.25">
      <c r="A24" s="144"/>
      <c r="B24" s="142"/>
      <c r="C24" s="79"/>
      <c r="D24" s="144"/>
      <c r="E24" s="79"/>
      <c r="F24" s="145">
        <f t="shared" si="0"/>
        <v>0</v>
      </c>
    </row>
    <row r="25" spans="1:7" ht="15.75" x14ac:dyDescent="0.25">
      <c r="A25" s="144"/>
      <c r="B25" s="142"/>
      <c r="C25" s="79"/>
      <c r="D25" s="144"/>
      <c r="E25" s="79"/>
      <c r="F25" s="145">
        <f t="shared" si="0"/>
        <v>0</v>
      </c>
    </row>
    <row r="26" spans="1:7" ht="15.75" x14ac:dyDescent="0.25">
      <c r="A26" s="144"/>
      <c r="B26" s="142"/>
      <c r="C26" s="79"/>
      <c r="D26" s="144"/>
      <c r="E26" s="79"/>
      <c r="F26" s="145">
        <f t="shared" si="0"/>
        <v>0</v>
      </c>
    </row>
    <row r="27" spans="1:7" ht="15.75" x14ac:dyDescent="0.25">
      <c r="A27" s="144"/>
      <c r="B27" s="142"/>
      <c r="C27" s="79"/>
      <c r="D27" s="144"/>
      <c r="E27" s="79"/>
      <c r="F27" s="145">
        <f t="shared" si="0"/>
        <v>0</v>
      </c>
    </row>
    <row r="28" spans="1:7" ht="15.75" x14ac:dyDescent="0.25">
      <c r="A28" s="144"/>
      <c r="B28" s="142"/>
      <c r="C28" s="79"/>
      <c r="D28" s="144"/>
      <c r="E28" s="79"/>
      <c r="F28" s="145">
        <f t="shared" si="0"/>
        <v>0</v>
      </c>
    </row>
    <row r="29" spans="1:7" ht="15.75" x14ac:dyDescent="0.25">
      <c r="A29" s="144"/>
      <c r="B29" s="142"/>
      <c r="C29" s="79"/>
      <c r="D29" s="144"/>
      <c r="E29" s="79"/>
      <c r="F29" s="145">
        <f t="shared" si="0"/>
        <v>0</v>
      </c>
    </row>
    <row r="30" spans="1:7" ht="18.75" x14ac:dyDescent="0.3">
      <c r="A30" s="144"/>
      <c r="B30" s="142"/>
      <c r="C30" s="79"/>
      <c r="D30" s="144"/>
      <c r="E30" s="79"/>
      <c r="F30" s="145">
        <f t="shared" si="0"/>
        <v>0</v>
      </c>
      <c r="G30" s="146"/>
    </row>
    <row r="31" spans="1:7" ht="15.75" x14ac:dyDescent="0.25">
      <c r="A31" s="144"/>
      <c r="B31" s="142"/>
      <c r="C31" s="79"/>
      <c r="D31" s="144"/>
      <c r="E31" s="79"/>
      <c r="F31" s="145">
        <f t="shared" si="0"/>
        <v>0</v>
      </c>
    </row>
    <row r="32" spans="1:7" ht="15.75" x14ac:dyDescent="0.25">
      <c r="A32" s="144"/>
      <c r="B32" s="142"/>
      <c r="C32" s="79"/>
      <c r="D32" s="144"/>
      <c r="E32" s="79"/>
      <c r="F32" s="145">
        <f t="shared" si="0"/>
        <v>0</v>
      </c>
    </row>
    <row r="33" spans="1:6" ht="15.75" x14ac:dyDescent="0.25">
      <c r="A33" s="144"/>
      <c r="B33" s="142"/>
      <c r="C33" s="79"/>
      <c r="D33" s="144"/>
      <c r="E33" s="79"/>
      <c r="F33" s="145">
        <f t="shared" si="0"/>
        <v>0</v>
      </c>
    </row>
    <row r="34" spans="1:6" ht="15.75" x14ac:dyDescent="0.25">
      <c r="A34" s="144"/>
      <c r="B34" s="142"/>
      <c r="C34" s="79"/>
      <c r="D34" s="144"/>
      <c r="E34" s="79"/>
      <c r="F34" s="145">
        <f t="shared" si="0"/>
        <v>0</v>
      </c>
    </row>
    <row r="35" spans="1:6" ht="15.75" x14ac:dyDescent="0.25">
      <c r="A35" s="144"/>
      <c r="B35" s="142"/>
      <c r="C35" s="79"/>
      <c r="D35" s="144"/>
      <c r="E35" s="79"/>
      <c r="F35" s="145">
        <f t="shared" si="0"/>
        <v>0</v>
      </c>
    </row>
    <row r="36" spans="1:6" ht="15.75" x14ac:dyDescent="0.25">
      <c r="A36" s="144"/>
      <c r="B36" s="142"/>
      <c r="C36" s="79"/>
      <c r="D36" s="144"/>
      <c r="E36" s="79"/>
      <c r="F36" s="145">
        <f t="shared" si="0"/>
        <v>0</v>
      </c>
    </row>
    <row r="37" spans="1:6" ht="15.75" x14ac:dyDescent="0.25">
      <c r="A37" s="144"/>
      <c r="B37" s="142"/>
      <c r="C37" s="79"/>
      <c r="D37" s="144"/>
      <c r="E37" s="79"/>
      <c r="F37" s="145">
        <f t="shared" si="0"/>
        <v>0</v>
      </c>
    </row>
    <row r="38" spans="1:6" ht="15.75" x14ac:dyDescent="0.25">
      <c r="A38" s="144"/>
      <c r="B38" s="142"/>
      <c r="C38" s="79"/>
      <c r="D38" s="144"/>
      <c r="E38" s="79"/>
      <c r="F38" s="145">
        <f t="shared" si="0"/>
        <v>0</v>
      </c>
    </row>
    <row r="39" spans="1:6" ht="15.75" x14ac:dyDescent="0.25">
      <c r="A39" s="144"/>
      <c r="B39" s="142"/>
      <c r="C39" s="79"/>
      <c r="D39" s="144"/>
      <c r="E39" s="79"/>
      <c r="F39" s="145">
        <f t="shared" si="0"/>
        <v>0</v>
      </c>
    </row>
    <row r="40" spans="1:6" ht="15.75" x14ac:dyDescent="0.25">
      <c r="A40" s="144"/>
      <c r="B40" s="142"/>
      <c r="C40" s="79"/>
      <c r="D40" s="144"/>
      <c r="E40" s="79"/>
      <c r="F40" s="145">
        <f t="shared" si="0"/>
        <v>0</v>
      </c>
    </row>
    <row r="41" spans="1:6" ht="15.75" x14ac:dyDescent="0.25">
      <c r="A41" s="144"/>
      <c r="B41" s="142"/>
      <c r="C41" s="79"/>
      <c r="D41" s="144"/>
      <c r="E41" s="79"/>
      <c r="F41" s="145">
        <f t="shared" si="0"/>
        <v>0</v>
      </c>
    </row>
    <row r="42" spans="1:6" ht="15.75" x14ac:dyDescent="0.25">
      <c r="A42" s="144"/>
      <c r="B42" s="142"/>
      <c r="C42" s="79"/>
      <c r="D42" s="144"/>
      <c r="E42" s="79"/>
      <c r="F42" s="145">
        <f t="shared" si="0"/>
        <v>0</v>
      </c>
    </row>
    <row r="43" spans="1:6" ht="15.75" x14ac:dyDescent="0.25">
      <c r="A43" s="144"/>
      <c r="B43" s="142"/>
      <c r="C43" s="79"/>
      <c r="D43" s="144"/>
      <c r="E43" s="79"/>
      <c r="F43" s="145">
        <f t="shared" si="0"/>
        <v>0</v>
      </c>
    </row>
    <row r="44" spans="1:6" ht="15.75" x14ac:dyDescent="0.25">
      <c r="A44" s="144"/>
      <c r="B44" s="142"/>
      <c r="C44" s="79"/>
      <c r="D44" s="144"/>
      <c r="E44" s="79"/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9"/>
      <c r="B63" s="186"/>
      <c r="C63" s="187"/>
      <c r="D63" s="144"/>
      <c r="E63" s="79"/>
      <c r="F63" s="145">
        <f t="shared" si="0"/>
        <v>0</v>
      </c>
    </row>
    <row r="64" spans="1:6" ht="15.75" hidden="1" x14ac:dyDescent="0.25">
      <c r="A64" s="189"/>
      <c r="B64" s="186"/>
      <c r="C64" s="187"/>
      <c r="D64" s="144"/>
      <c r="E64" s="79"/>
      <c r="F64" s="145">
        <f t="shared" si="0"/>
        <v>0</v>
      </c>
    </row>
    <row r="65" spans="1:6" ht="15.75" hidden="1" x14ac:dyDescent="0.25">
      <c r="A65" s="189"/>
      <c r="B65" s="186"/>
      <c r="C65" s="187"/>
      <c r="D65" s="144"/>
      <c r="E65" s="79"/>
      <c r="F65" s="145">
        <f t="shared" si="0"/>
        <v>0</v>
      </c>
    </row>
    <row r="66" spans="1:6" ht="15.75" hidden="1" x14ac:dyDescent="0.25">
      <c r="A66" s="189"/>
      <c r="B66" s="186"/>
      <c r="C66" s="187"/>
      <c r="D66" s="144"/>
      <c r="E66" s="79"/>
      <c r="F66" s="145">
        <f t="shared" si="0"/>
        <v>0</v>
      </c>
    </row>
    <row r="67" spans="1:6" ht="15.75" hidden="1" x14ac:dyDescent="0.25">
      <c r="A67" s="189"/>
      <c r="B67" s="186"/>
      <c r="C67" s="187"/>
      <c r="D67" s="144"/>
      <c r="E67" s="79"/>
      <c r="F67" s="145">
        <f t="shared" si="0"/>
        <v>0</v>
      </c>
    </row>
    <row r="68" spans="1:6" ht="15.75" hidden="1" x14ac:dyDescent="0.25">
      <c r="A68" s="189"/>
      <c r="B68" s="186"/>
      <c r="C68" s="187"/>
      <c r="D68" s="144"/>
      <c r="E68" s="79"/>
      <c r="F68" s="145">
        <f t="shared" si="0"/>
        <v>0</v>
      </c>
    </row>
    <row r="69" spans="1:6" ht="15.75" hidden="1" x14ac:dyDescent="0.25">
      <c r="A69" s="189"/>
      <c r="B69" s="186"/>
      <c r="C69" s="187"/>
      <c r="D69" s="144"/>
      <c r="E69" s="79"/>
      <c r="F69" s="145">
        <f t="shared" ref="F69:F97" si="1">F68+C69-E69</f>
        <v>0</v>
      </c>
    </row>
    <row r="70" spans="1:6" ht="15.75" hidden="1" x14ac:dyDescent="0.25">
      <c r="A70" s="189"/>
      <c r="B70" s="186"/>
      <c r="C70" s="187"/>
      <c r="D70" s="144"/>
      <c r="E70" s="79"/>
      <c r="F70" s="145">
        <f t="shared" si="1"/>
        <v>0</v>
      </c>
    </row>
    <row r="71" spans="1:6" ht="15.75" hidden="1" x14ac:dyDescent="0.25">
      <c r="A71" s="189"/>
      <c r="B71" s="186"/>
      <c r="C71" s="187"/>
      <c r="D71" s="144"/>
      <c r="E71" s="79"/>
      <c r="F71" s="145">
        <f t="shared" si="1"/>
        <v>0</v>
      </c>
    </row>
    <row r="72" spans="1:6" ht="15.75" hidden="1" x14ac:dyDescent="0.25">
      <c r="A72" s="189"/>
      <c r="B72" s="186"/>
      <c r="C72" s="187"/>
      <c r="D72" s="144"/>
      <c r="E72" s="79"/>
      <c r="F72" s="145">
        <f t="shared" si="1"/>
        <v>0</v>
      </c>
    </row>
    <row r="73" spans="1:6" ht="15.75" hidden="1" x14ac:dyDescent="0.25">
      <c r="A73" s="189"/>
      <c r="B73" s="186"/>
      <c r="C73" s="187"/>
      <c r="D73" s="144"/>
      <c r="E73" s="79"/>
      <c r="F73" s="145">
        <f t="shared" si="1"/>
        <v>0</v>
      </c>
    </row>
    <row r="74" spans="1:6" ht="15.75" hidden="1" x14ac:dyDescent="0.25">
      <c r="A74" s="189"/>
      <c r="B74" s="186"/>
      <c r="C74" s="187"/>
      <c r="D74" s="144"/>
      <c r="E74" s="79"/>
      <c r="F74" s="145">
        <f t="shared" si="1"/>
        <v>0</v>
      </c>
    </row>
    <row r="75" spans="1:6" ht="15.75" hidden="1" x14ac:dyDescent="0.25">
      <c r="A75" s="189"/>
      <c r="B75" s="186"/>
      <c r="C75" s="187"/>
      <c r="D75" s="144"/>
      <c r="E75" s="79"/>
      <c r="F75" s="145">
        <f t="shared" si="1"/>
        <v>0</v>
      </c>
    </row>
    <row r="76" spans="1:6" ht="15.75" hidden="1" x14ac:dyDescent="0.25">
      <c r="A76" s="189"/>
      <c r="B76" s="186"/>
      <c r="C76" s="187"/>
      <c r="D76" s="144"/>
      <c r="E76" s="79"/>
      <c r="F76" s="145">
        <f t="shared" si="1"/>
        <v>0</v>
      </c>
    </row>
    <row r="77" spans="1:6" ht="15.75" hidden="1" x14ac:dyDescent="0.25">
      <c r="A77" s="189"/>
      <c r="B77" s="186"/>
      <c r="C77" s="187"/>
      <c r="D77" s="144"/>
      <c r="E77" s="79"/>
      <c r="F77" s="145">
        <f t="shared" si="1"/>
        <v>0</v>
      </c>
    </row>
    <row r="78" spans="1:6" ht="15.75" hidden="1" x14ac:dyDescent="0.25">
      <c r="A78" s="189"/>
      <c r="B78" s="186"/>
      <c r="C78" s="187"/>
      <c r="D78" s="144"/>
      <c r="E78" s="79"/>
      <c r="F78" s="145">
        <f t="shared" si="1"/>
        <v>0</v>
      </c>
    </row>
    <row r="79" spans="1:6" ht="15.75" hidden="1" x14ac:dyDescent="0.25">
      <c r="A79" s="189"/>
      <c r="B79" s="186"/>
      <c r="C79" s="187"/>
      <c r="D79" s="144"/>
      <c r="E79" s="79"/>
      <c r="F79" s="145">
        <f t="shared" si="1"/>
        <v>0</v>
      </c>
    </row>
    <row r="80" spans="1:6" ht="15.75" hidden="1" x14ac:dyDescent="0.25">
      <c r="A80" s="189"/>
      <c r="B80" s="186"/>
      <c r="C80" s="187"/>
      <c r="D80" s="144"/>
      <c r="E80" s="79"/>
      <c r="F80" s="145">
        <f t="shared" si="1"/>
        <v>0</v>
      </c>
    </row>
    <row r="81" spans="1:6" ht="15.75" hidden="1" x14ac:dyDescent="0.25">
      <c r="A81" s="190"/>
      <c r="B81" s="191"/>
      <c r="C81" s="192"/>
      <c r="D81" s="147"/>
      <c r="E81" s="83"/>
      <c r="F81" s="145">
        <f t="shared" si="1"/>
        <v>0</v>
      </c>
    </row>
    <row r="82" spans="1:6" ht="15.75" hidden="1" x14ac:dyDescent="0.25">
      <c r="A82" s="190"/>
      <c r="B82" s="191"/>
      <c r="C82" s="192"/>
      <c r="D82" s="147"/>
      <c r="E82" s="83"/>
      <c r="F82" s="145">
        <f t="shared" si="1"/>
        <v>0</v>
      </c>
    </row>
    <row r="83" spans="1:6" ht="15.75" hidden="1" x14ac:dyDescent="0.25">
      <c r="A83" s="190"/>
      <c r="B83" s="191"/>
      <c r="C83" s="192"/>
      <c r="D83" s="147"/>
      <c r="E83" s="83"/>
      <c r="F83" s="145">
        <f t="shared" si="1"/>
        <v>0</v>
      </c>
    </row>
    <row r="84" spans="1:6" ht="15.75" hidden="1" x14ac:dyDescent="0.25">
      <c r="A84" s="190"/>
      <c r="B84" s="191"/>
      <c r="C84" s="192"/>
      <c r="D84" s="147"/>
      <c r="E84" s="83"/>
      <c r="F84" s="145">
        <f t="shared" si="1"/>
        <v>0</v>
      </c>
    </row>
    <row r="85" spans="1:6" ht="15.75" hidden="1" x14ac:dyDescent="0.25">
      <c r="A85" s="190"/>
      <c r="B85" s="191"/>
      <c r="C85" s="192"/>
      <c r="D85" s="147"/>
      <c r="E85" s="83"/>
      <c r="F85" s="145">
        <f t="shared" si="1"/>
        <v>0</v>
      </c>
    </row>
    <row r="86" spans="1:6" ht="15.75" hidden="1" x14ac:dyDescent="0.25">
      <c r="A86" s="190"/>
      <c r="B86" s="191"/>
      <c r="C86" s="192"/>
      <c r="D86" s="147"/>
      <c r="E86" s="83"/>
      <c r="F86" s="145">
        <f t="shared" si="1"/>
        <v>0</v>
      </c>
    </row>
    <row r="87" spans="1:6" ht="15.75" hidden="1" x14ac:dyDescent="0.25">
      <c r="A87" s="189"/>
      <c r="B87" s="186"/>
      <c r="C87" s="187"/>
      <c r="D87" s="148"/>
      <c r="E87" s="79"/>
      <c r="F87" s="145">
        <f t="shared" si="1"/>
        <v>0</v>
      </c>
    </row>
    <row r="88" spans="1:6" ht="15.75" hidden="1" x14ac:dyDescent="0.25">
      <c r="A88" s="189"/>
      <c r="B88" s="186"/>
      <c r="C88" s="187"/>
      <c r="D88" s="148"/>
      <c r="E88" s="79"/>
      <c r="F88" s="145">
        <f t="shared" si="1"/>
        <v>0</v>
      </c>
    </row>
    <row r="89" spans="1:6" ht="15.75" hidden="1" x14ac:dyDescent="0.25">
      <c r="A89" s="189"/>
      <c r="B89" s="186"/>
      <c r="C89" s="187"/>
      <c r="D89" s="148"/>
      <c r="E89" s="79"/>
      <c r="F89" s="145">
        <f t="shared" si="1"/>
        <v>0</v>
      </c>
    </row>
    <row r="90" spans="1:6" ht="15.75" hidden="1" x14ac:dyDescent="0.25">
      <c r="A90" s="189"/>
      <c r="B90" s="186"/>
      <c r="C90" s="187"/>
      <c r="D90" s="148"/>
      <c r="E90" s="79"/>
      <c r="F90" s="145">
        <f t="shared" si="1"/>
        <v>0</v>
      </c>
    </row>
    <row r="91" spans="1:6" ht="15.75" hidden="1" x14ac:dyDescent="0.25">
      <c r="A91" s="189"/>
      <c r="B91" s="186"/>
      <c r="C91" s="187"/>
      <c r="D91" s="148"/>
      <c r="E91" s="79"/>
      <c r="F91" s="145">
        <f t="shared" si="1"/>
        <v>0</v>
      </c>
    </row>
    <row r="92" spans="1:6" ht="15.75" hidden="1" x14ac:dyDescent="0.25">
      <c r="A92" s="189"/>
      <c r="B92" s="186"/>
      <c r="C92" s="187"/>
      <c r="D92" s="148"/>
      <c r="E92" s="79"/>
      <c r="F92" s="145">
        <f t="shared" si="1"/>
        <v>0</v>
      </c>
    </row>
    <row r="93" spans="1:6" ht="15.75" hidden="1" x14ac:dyDescent="0.25">
      <c r="A93" s="189"/>
      <c r="B93" s="186"/>
      <c r="C93" s="187"/>
      <c r="D93" s="148"/>
      <c r="E93" s="79"/>
      <c r="F93" s="145">
        <f t="shared" si="1"/>
        <v>0</v>
      </c>
    </row>
    <row r="94" spans="1:6" ht="15.75" hidden="1" x14ac:dyDescent="0.25">
      <c r="A94" s="189"/>
      <c r="B94" s="186"/>
      <c r="C94" s="187"/>
      <c r="D94" s="148"/>
      <c r="E94" s="79"/>
      <c r="F94" s="145">
        <f t="shared" si="1"/>
        <v>0</v>
      </c>
    </row>
    <row r="95" spans="1:6" ht="15.75" hidden="1" x14ac:dyDescent="0.25">
      <c r="A95" s="189"/>
      <c r="B95" s="186"/>
      <c r="C95" s="187"/>
      <c r="D95" s="148"/>
      <c r="E95" s="79"/>
      <c r="F95" s="145">
        <f t="shared" si="1"/>
        <v>0</v>
      </c>
    </row>
    <row r="96" spans="1:6" ht="15.75" hidden="1" x14ac:dyDescent="0.25">
      <c r="A96" s="189"/>
      <c r="B96" s="186"/>
      <c r="C96" s="187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0</v>
      </c>
      <c r="D98" s="103"/>
      <c r="E98" s="3">
        <f>SUM(E3:E97)</f>
        <v>0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4"/>
  <sheetViews>
    <sheetView topLeftCell="A31" workbookViewId="0">
      <selection activeCell="B62" sqref="B62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36" spans="1:7" ht="14.25" customHeight="1" x14ac:dyDescent="0.25"/>
    <row r="44" spans="1:7" ht="15.75" thickBot="1" x14ac:dyDescent="0.3"/>
    <row r="45" spans="1:7" ht="16.5" thickBot="1" x14ac:dyDescent="0.3">
      <c r="A45" s="163"/>
      <c r="B45" s="258" t="s">
        <v>31</v>
      </c>
      <c r="C45" s="259"/>
      <c r="D45" s="259"/>
      <c r="E45" s="260"/>
      <c r="F45" s="3"/>
    </row>
    <row r="46" spans="1:7" ht="19.5" customHeight="1" x14ac:dyDescent="0.25">
      <c r="A46" s="169">
        <v>44485</v>
      </c>
      <c r="B46" s="170" t="s">
        <v>193</v>
      </c>
      <c r="C46" s="171">
        <v>654.9</v>
      </c>
      <c r="D46" s="172" t="s">
        <v>32</v>
      </c>
      <c r="E46" s="173" t="s">
        <v>194</v>
      </c>
      <c r="F46" s="107">
        <v>249</v>
      </c>
      <c r="G46" s="210"/>
    </row>
    <row r="47" spans="1:7" ht="19.5" customHeight="1" x14ac:dyDescent="0.25">
      <c r="A47" s="169"/>
      <c r="B47" s="170" t="s">
        <v>191</v>
      </c>
      <c r="C47" s="171">
        <v>0</v>
      </c>
      <c r="D47" s="174" t="s">
        <v>32</v>
      </c>
      <c r="E47" s="173" t="s">
        <v>33</v>
      </c>
      <c r="F47" s="107">
        <v>0</v>
      </c>
      <c r="G47" s="209"/>
    </row>
    <row r="48" spans="1:7" ht="19.5" hidden="1" customHeight="1" x14ac:dyDescent="0.25">
      <c r="A48" s="169"/>
      <c r="B48" s="170" t="s">
        <v>23</v>
      </c>
      <c r="C48" s="171">
        <v>0</v>
      </c>
      <c r="D48" s="174" t="s">
        <v>32</v>
      </c>
      <c r="E48" s="173" t="s">
        <v>33</v>
      </c>
      <c r="F48" s="107">
        <v>0</v>
      </c>
    </row>
    <row r="49" spans="1:6" ht="18.75" hidden="1" customHeight="1" x14ac:dyDescent="0.25">
      <c r="A49" s="169"/>
      <c r="B49" s="170" t="s">
        <v>23</v>
      </c>
      <c r="C49" s="171">
        <v>0</v>
      </c>
      <c r="D49" s="174" t="s">
        <v>32</v>
      </c>
      <c r="E49" s="173" t="s">
        <v>33</v>
      </c>
      <c r="F49" s="107">
        <v>0</v>
      </c>
    </row>
    <row r="50" spans="1:6" ht="15.75" hidden="1" x14ac:dyDescent="0.25">
      <c r="A50" s="164"/>
      <c r="B50" s="170" t="s">
        <v>23</v>
      </c>
      <c r="C50" s="165">
        <v>0</v>
      </c>
      <c r="D50" s="166" t="s">
        <v>32</v>
      </c>
      <c r="E50" s="173" t="s">
        <v>33</v>
      </c>
      <c r="F50" s="107">
        <v>0</v>
      </c>
    </row>
    <row r="51" spans="1:6" ht="15.75" hidden="1" x14ac:dyDescent="0.25">
      <c r="A51" s="164"/>
      <c r="B51" s="170" t="s">
        <v>23</v>
      </c>
      <c r="C51" s="165">
        <v>0</v>
      </c>
      <c r="D51" s="166" t="s">
        <v>32</v>
      </c>
      <c r="E51" s="173" t="s">
        <v>33</v>
      </c>
      <c r="F51" s="107">
        <v>0</v>
      </c>
    </row>
    <row r="52" spans="1:6" ht="15.75" hidden="1" x14ac:dyDescent="0.25">
      <c r="A52" s="164"/>
      <c r="B52" s="170" t="s">
        <v>23</v>
      </c>
      <c r="C52" s="165">
        <v>0</v>
      </c>
      <c r="D52" s="166" t="s">
        <v>32</v>
      </c>
      <c r="E52" s="173" t="s">
        <v>33</v>
      </c>
      <c r="F52" s="107">
        <v>0</v>
      </c>
    </row>
    <row r="53" spans="1:6" ht="16.5" hidden="1" thickBot="1" x14ac:dyDescent="0.3">
      <c r="A53" s="167"/>
      <c r="B53" s="170" t="s">
        <v>23</v>
      </c>
      <c r="C53" s="165">
        <v>0</v>
      </c>
      <c r="D53" s="168" t="s">
        <v>32</v>
      </c>
      <c r="E53" s="173" t="s">
        <v>33</v>
      </c>
      <c r="F53" s="107">
        <v>0</v>
      </c>
    </row>
    <row r="54" spans="1:6" x14ac:dyDescent="0.25">
      <c r="F54" t="s">
        <v>115</v>
      </c>
    </row>
  </sheetData>
  <sortState ref="A46:F47">
    <sortCondition ref="B46:B47"/>
  </sortState>
  <mergeCells count="1">
    <mergeCell ref="B45:E45"/>
  </mergeCells>
  <pageMargins left="0.39" right="0.13" top="0.75" bottom="0.27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 G O S T O    2 0 2 1     </vt:lpstr>
      <vt:lpstr>REMISIONES  AGOSTO 2021    </vt:lpstr>
      <vt:lpstr>SEPTIEMBRE    2 0 2 1   </vt:lpstr>
      <vt:lpstr>REMISIONES  SEPTIEMBRE  2021  </vt:lpstr>
      <vt:lpstr>OCTUBRE   2 0 2 1             </vt:lpstr>
      <vt:lpstr>REMISIONES OCTUBRE  2021     </vt:lpstr>
      <vt:lpstr>Hoja3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2021-10-28T20:22:28Z</cp:lastPrinted>
  <dcterms:created xsi:type="dcterms:W3CDTF">2021-08-25T18:04:32Z</dcterms:created>
  <dcterms:modified xsi:type="dcterms:W3CDTF">2021-10-28T20:53:36Z</dcterms:modified>
</cp:coreProperties>
</file>